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varzanim1\Desktop\نقص مدارک\نواقص آزمون سراسری\"/>
    </mc:Choice>
  </mc:AlternateContent>
  <xr:revisionPtr revIDLastSave="0" documentId="8_{2396392D-5563-4BD8-9F3A-D4F11841F6A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5" i="1" l="1"/>
  <c r="A211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4" i="1"/>
  <c r="A213" i="1"/>
  <c r="A212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<sst xmlns="http://schemas.openxmlformats.org/spreadsheetml/2006/main" count="1077" uniqueCount="611">
  <si>
    <t>شماره دانشجویی</t>
  </si>
  <si>
    <t>نام</t>
  </si>
  <si>
    <t>نام‌خانوادگی</t>
  </si>
  <si>
    <t>نواقص</t>
  </si>
  <si>
    <t>هادي</t>
  </si>
  <si>
    <t>آبرون</t>
  </si>
  <si>
    <r>
      <rPr>
        <sz val="11"/>
        <color rgb="FFFF0000"/>
        <rFont val="Calibri"/>
        <family val="2"/>
        <scheme val="minor"/>
      </rPr>
      <t>اصل گواهی متوسطه</t>
    </r>
    <r>
      <rPr>
        <sz val="11"/>
        <color theme="1"/>
        <rFont val="Calibri"/>
        <family val="2"/>
        <charset val="178"/>
        <scheme val="minor"/>
      </rPr>
      <t xml:space="preserve"> - تاییدیه متوسطه - گواهی سلامت -</t>
    </r>
    <r>
      <rPr>
        <sz val="11"/>
        <color rgb="FFFF0000"/>
        <rFont val="Calibri"/>
        <family val="2"/>
        <scheme val="minor"/>
      </rPr>
      <t xml:space="preserve"> برگه معافیت </t>
    </r>
  </si>
  <si>
    <t>مانی</t>
  </si>
  <si>
    <t>احتشام</t>
  </si>
  <si>
    <r>
      <rPr>
        <sz val="11"/>
        <color rgb="FFFF0000"/>
        <rFont val="Calibri"/>
        <family val="2"/>
        <scheme val="minor"/>
      </rPr>
      <t xml:space="preserve">اصل گواهی متوسطه </t>
    </r>
    <r>
      <rPr>
        <sz val="11"/>
        <color theme="1"/>
        <rFont val="Calibri"/>
        <family val="2"/>
        <charset val="178"/>
        <scheme val="minor"/>
      </rPr>
      <t>- تاییدیه متوسطه - گواهی سلامت -کارنامه مالی -</t>
    </r>
    <r>
      <rPr>
        <sz val="11"/>
        <color rgb="FFFF0000"/>
        <rFont val="Calibri"/>
        <family val="2"/>
        <scheme val="minor"/>
      </rPr>
      <t xml:space="preserve"> اصل دیپلم - </t>
    </r>
  </si>
  <si>
    <t>ناديا</t>
  </si>
  <si>
    <t>احمدي</t>
  </si>
  <si>
    <t>محمدصالح</t>
  </si>
  <si>
    <t>احمدي بنكدار</t>
  </si>
  <si>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 xml:space="preserve">- تاییدیه متوسطه - گواهی سلامت- </t>
    </r>
  </si>
  <si>
    <t>محمدهادی</t>
  </si>
  <si>
    <t>ادبی قله زو</t>
  </si>
  <si>
    <r>
      <rPr>
        <sz val="11"/>
        <color rgb="FFFF0000"/>
        <rFont val="Calibri"/>
        <family val="2"/>
        <scheme val="minor"/>
      </rPr>
      <t>فرم اطلاعات عمومی-</t>
    </r>
    <r>
      <rPr>
        <sz val="11"/>
        <color theme="1"/>
        <rFont val="Calibri"/>
        <family val="2"/>
        <charset val="178"/>
        <scheme val="minor"/>
      </rPr>
      <t xml:space="preserve"> تاییدیه متوسطه و سوابق- گواهی سلامت -</t>
    </r>
    <r>
      <rPr>
        <sz val="11"/>
        <color rgb="FFFF0000"/>
        <rFont val="Calibri"/>
        <family val="2"/>
        <scheme val="minor"/>
      </rPr>
      <t xml:space="preserve"> اصل دیپلم </t>
    </r>
  </si>
  <si>
    <t>سحر</t>
  </si>
  <si>
    <t>ارشادی</t>
  </si>
  <si>
    <r>
      <rPr>
        <sz val="11"/>
        <color rgb="FFFF0000"/>
        <rFont val="Calibri"/>
        <family val="2"/>
        <scheme val="minor"/>
      </rPr>
      <t xml:space="preserve">اصل مدرک متوسطه وپیش دانشگاهی </t>
    </r>
    <r>
      <rPr>
        <sz val="11"/>
        <color theme="1"/>
        <rFont val="Calibri"/>
        <family val="2"/>
        <charset val="178"/>
        <scheme val="minor"/>
      </rPr>
      <t>-</t>
    </r>
    <r>
      <rPr>
        <sz val="11"/>
        <color rgb="FFFF0000"/>
        <rFont val="Calibri"/>
        <family val="2"/>
        <scheme val="minor"/>
      </rPr>
      <t xml:space="preserve"> اصل کارنامه متوسطه وپیش</t>
    </r>
    <r>
      <rPr>
        <sz val="11"/>
        <color theme="1"/>
        <rFont val="Calibri"/>
        <family val="2"/>
        <charset val="178"/>
        <scheme val="minor"/>
      </rPr>
      <t xml:space="preserve"> - سوابق متوسطه وپیش - تاییدیه متوسطه وپیش </t>
    </r>
  </si>
  <si>
    <t>یاسمن</t>
  </si>
  <si>
    <t>ازونی دوجی</t>
  </si>
  <si>
    <t xml:space="preserve"> تاییدیه متوسطه - گواهی سلامت-کارنامه مالی</t>
  </si>
  <si>
    <t>سیده بشری</t>
  </si>
  <si>
    <t>اسدی</t>
  </si>
  <si>
    <t>كيانا</t>
  </si>
  <si>
    <t>اشتياق</t>
  </si>
  <si>
    <t>سيدمحمدحسين</t>
  </si>
  <si>
    <t>اصغري بايگي</t>
  </si>
  <si>
    <r>
      <t xml:space="preserve"> تاییدیه متوسطه و سوابق- گواهی سلامت -</t>
    </r>
    <r>
      <rPr>
        <sz val="11"/>
        <color rgb="FFFF0000"/>
        <rFont val="Calibri"/>
        <family val="2"/>
        <scheme val="minor"/>
      </rPr>
      <t xml:space="preserve"> اصل دیپلم -گواهی موقت </t>
    </r>
    <r>
      <rPr>
        <sz val="11"/>
        <color theme="1"/>
        <rFont val="Calibri"/>
        <family val="2"/>
        <charset val="178"/>
        <scheme val="minor"/>
      </rPr>
      <t xml:space="preserve">- کارنامه مالی </t>
    </r>
    <r>
      <rPr>
        <sz val="11"/>
        <color rgb="FFFF0000"/>
        <rFont val="Calibri"/>
        <family val="2"/>
        <scheme val="minor"/>
      </rPr>
      <t>- ت.ف. 402</t>
    </r>
  </si>
  <si>
    <t>مهداسادات</t>
  </si>
  <si>
    <t>اميران</t>
  </si>
  <si>
    <r>
      <t xml:space="preserve"> </t>
    </r>
    <r>
      <rPr>
        <sz val="11"/>
        <color rgb="FFFF0000"/>
        <rFont val="Calibri"/>
        <family val="2"/>
        <scheme val="minor"/>
      </rPr>
      <t xml:space="preserve"> اصل دیپلم </t>
    </r>
    <r>
      <rPr>
        <sz val="11"/>
        <color theme="1"/>
        <rFont val="Calibri"/>
        <family val="2"/>
        <charset val="178"/>
        <scheme val="minor"/>
      </rPr>
      <t>- تاییدیه متوسطه و سوابق -گواهی سلامت-</t>
    </r>
  </si>
  <si>
    <t>محمد</t>
  </si>
  <si>
    <t>اكبري</t>
  </si>
  <si>
    <r>
      <rPr>
        <sz val="11"/>
        <color rgb="FFFF0000"/>
        <rFont val="Calibri"/>
        <family val="2"/>
        <scheme val="minor"/>
      </rPr>
      <t xml:space="preserve"> اصل دیپلم</t>
    </r>
    <r>
      <rPr>
        <sz val="11"/>
        <color theme="1"/>
        <rFont val="Calibri"/>
        <family val="2"/>
        <charset val="178"/>
        <scheme val="minor"/>
      </rPr>
      <t xml:space="preserve"> - تاییدیه متوسطه و سوابق -گواهی سلامت-سوابق تحصیلی</t>
    </r>
  </si>
  <si>
    <t>علیرضا</t>
  </si>
  <si>
    <t>ایوبی</t>
  </si>
  <si>
    <t>كوثر</t>
  </si>
  <si>
    <t>بخشي</t>
  </si>
  <si>
    <t>تاییدیه متوسطه - گواهی سلامت-کارنامه مالی</t>
  </si>
  <si>
    <t>مصطفی</t>
  </si>
  <si>
    <t>برادران نجار</t>
  </si>
  <si>
    <t>امیرحسین</t>
  </si>
  <si>
    <t>برغمدی</t>
  </si>
  <si>
    <t>مدارک پرونده هوشبری</t>
  </si>
  <si>
    <t>آيدا</t>
  </si>
  <si>
    <t>بهادر</t>
  </si>
  <si>
    <t>ساینا</t>
  </si>
  <si>
    <t>پورحکیم</t>
  </si>
  <si>
    <t>سيدمحمدمهدي</t>
  </si>
  <si>
    <t>پيش بين</t>
  </si>
  <si>
    <r>
      <t>تاییدیه متوسطه - گواهی سلامت-کارنامه مالی -</t>
    </r>
    <r>
      <rPr>
        <sz val="11"/>
        <color rgb="FFFF0000"/>
        <rFont val="Calibri"/>
        <family val="2"/>
        <scheme val="minor"/>
      </rPr>
      <t xml:space="preserve"> اصل دیپلم -</t>
    </r>
  </si>
  <si>
    <t>مهديه</t>
  </si>
  <si>
    <t>ترشيزي</t>
  </si>
  <si>
    <t>تاییدیه متوسطه - گواهی سلامت</t>
  </si>
  <si>
    <t>نیلوفر</t>
  </si>
  <si>
    <t>تیموری</t>
  </si>
  <si>
    <r>
      <rPr>
        <sz val="11"/>
        <color rgb="FFFF0000"/>
        <rFont val="Calibri"/>
        <family val="2"/>
        <scheme val="minor"/>
      </rPr>
      <t>اصل دیپلم</t>
    </r>
    <r>
      <rPr>
        <sz val="11"/>
        <color theme="1"/>
        <rFont val="Calibri"/>
        <family val="2"/>
        <charset val="178"/>
        <scheme val="minor"/>
      </rPr>
      <t xml:space="preserve">  - گواهی سلامت-کارنامه مالی</t>
    </r>
  </si>
  <si>
    <t>حسین</t>
  </si>
  <si>
    <t>ثوابی</t>
  </si>
  <si>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 xml:space="preserve"> - گواهی سلامت-کارنامه مالی - تاییدیه متوسطه </t>
    </r>
    <r>
      <rPr>
        <sz val="11"/>
        <color rgb="FFFF0000"/>
        <rFont val="Calibri"/>
        <family val="2"/>
        <scheme val="minor"/>
      </rPr>
      <t xml:space="preserve">-معافیت تحصیلی- </t>
    </r>
  </si>
  <si>
    <t>جلیلی</t>
  </si>
  <si>
    <r>
      <t xml:space="preserve">تاییدیه متوسطه و سوابق- گواهی سلامت </t>
    </r>
    <r>
      <rPr>
        <sz val="11"/>
        <color rgb="FFFF0000"/>
        <rFont val="Calibri"/>
        <family val="2"/>
        <scheme val="minor"/>
      </rPr>
      <t xml:space="preserve">- اصل دیپلم -گواهی موقت </t>
    </r>
    <r>
      <rPr>
        <sz val="11"/>
        <color theme="1"/>
        <rFont val="Calibri"/>
        <family val="2"/>
        <charset val="178"/>
        <scheme val="minor"/>
      </rPr>
      <t>- کارنامه مالی -</t>
    </r>
    <r>
      <rPr>
        <sz val="11"/>
        <color rgb="FFFF0000"/>
        <rFont val="Calibri"/>
        <family val="2"/>
        <scheme val="minor"/>
      </rPr>
      <t xml:space="preserve"> تعهد( 4-6 )</t>
    </r>
    <r>
      <rPr>
        <sz val="11"/>
        <color theme="1"/>
        <rFont val="Calibri"/>
        <family val="2"/>
        <charset val="178"/>
        <scheme val="minor"/>
      </rPr>
      <t>-</t>
    </r>
    <r>
      <rPr>
        <sz val="11"/>
        <color rgb="FFFF0000"/>
        <rFont val="Calibri"/>
        <family val="2"/>
        <scheme val="minor"/>
      </rPr>
      <t xml:space="preserve"> تعهدمحضری</t>
    </r>
  </si>
  <si>
    <t>بردیا</t>
  </si>
  <si>
    <t>جهان نیا</t>
  </si>
  <si>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 xml:space="preserve"> - گواهی سلامت-کارنامه مالی - تاییدیه متوسطه-</t>
    </r>
  </si>
  <si>
    <t>حنانه</t>
  </si>
  <si>
    <t>جوادی بزدی</t>
  </si>
  <si>
    <t>مصطفي</t>
  </si>
  <si>
    <t>چوپاني</t>
  </si>
  <si>
    <r>
      <t xml:space="preserve">تاییدیه متوسطه - گواهی سلامت - </t>
    </r>
    <r>
      <rPr>
        <sz val="11"/>
        <color rgb="FFFF0000"/>
        <rFont val="Calibri"/>
        <family val="2"/>
        <scheme val="minor"/>
      </rPr>
      <t>حکم کارگزینی</t>
    </r>
  </si>
  <si>
    <t>فاطمه سادات</t>
  </si>
  <si>
    <t>حسيني</t>
  </si>
  <si>
    <t>سیدنوید</t>
  </si>
  <si>
    <t>حسینی</t>
  </si>
  <si>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 xml:space="preserve"> - گواهی سلامت-کارنامه مالی - تاییدیه متوسطه و سوابق-</t>
    </r>
    <r>
      <rPr>
        <sz val="11"/>
        <color rgb="FFFF0000"/>
        <rFont val="Calibri"/>
        <family val="2"/>
        <scheme val="minor"/>
      </rPr>
      <t>مجوز تحصیل دائم</t>
    </r>
    <r>
      <rPr>
        <sz val="11"/>
        <color theme="1"/>
        <rFont val="Calibri"/>
        <family val="2"/>
        <charset val="178"/>
        <scheme val="minor"/>
      </rPr>
      <t xml:space="preserve">- </t>
    </r>
    <r>
      <rPr>
        <sz val="11"/>
        <color rgb="FFFF0000"/>
        <rFont val="Calibri"/>
        <family val="2"/>
        <scheme val="minor"/>
      </rPr>
      <t>نامه اقای چشمی باید استعلام کند بلامانع بودن از فردوسی</t>
    </r>
  </si>
  <si>
    <t>غزل</t>
  </si>
  <si>
    <t>حشمتی</t>
  </si>
  <si>
    <t>انصرافی خودمان</t>
  </si>
  <si>
    <t>خاتونی</t>
  </si>
  <si>
    <r>
      <t xml:space="preserve"> گواهی سلامت-  کارنامه مالی -</t>
    </r>
    <r>
      <rPr>
        <sz val="11"/>
        <color rgb="FFFF0000"/>
        <rFont val="Calibri"/>
        <family val="2"/>
        <scheme val="minor"/>
      </rPr>
      <t xml:space="preserve"> تاییدیه متوسطه-ت.ف .  (402 )</t>
    </r>
  </si>
  <si>
    <t>هليا</t>
  </si>
  <si>
    <t>خرم</t>
  </si>
  <si>
    <t>گواهی سلامت-کارنامه مالی - تاییدیه متوسطه-</t>
  </si>
  <si>
    <t>راحیل</t>
  </si>
  <si>
    <t>خلقانی</t>
  </si>
  <si>
    <r>
      <t xml:space="preserve"> گواهی سلامت-  کارنامه مالی - تاییدیه متوسطه-</t>
    </r>
    <r>
      <rPr>
        <sz val="11"/>
        <color rgb="FFFF0000"/>
        <rFont val="Calibri"/>
        <family val="2"/>
        <scheme val="minor"/>
      </rPr>
      <t xml:space="preserve">  اصل دیپلم ت.ف .  (402 )</t>
    </r>
  </si>
  <si>
    <t>سیدمحمدامین</t>
  </si>
  <si>
    <t>دلبری</t>
  </si>
  <si>
    <r>
      <t xml:space="preserve">انصرافی خودمان </t>
    </r>
    <r>
      <rPr>
        <sz val="11"/>
        <color rgb="FFFF0000"/>
        <rFont val="Calibri"/>
        <family val="2"/>
        <scheme val="minor"/>
      </rPr>
      <t>-معافیت تحصیلی-</t>
    </r>
  </si>
  <si>
    <t>رباط سرپوشی</t>
  </si>
  <si>
    <r>
      <t xml:space="preserve">انصرافی خودمان -معافیت تحصیلی-تاییدیه متوسطه- </t>
    </r>
    <r>
      <rPr>
        <sz val="11"/>
        <color rgb="FFFF0000"/>
        <rFont val="Calibri"/>
        <family val="2"/>
        <scheme val="minor"/>
      </rPr>
      <t xml:space="preserve"> اصل دیپلم </t>
    </r>
    <r>
      <rPr>
        <sz val="11"/>
        <color theme="1"/>
        <rFont val="Calibri"/>
        <family val="2"/>
        <charset val="178"/>
        <scheme val="minor"/>
      </rPr>
      <t xml:space="preserve">- گواهی سلامت - </t>
    </r>
  </si>
  <si>
    <t>رجبي</t>
  </si>
  <si>
    <r>
      <t xml:space="preserve"> گواهی سلامت-  کارنامه مالی - تاییدیه متوسطه- </t>
    </r>
    <r>
      <rPr>
        <sz val="11"/>
        <color rgb="FFFF0000"/>
        <rFont val="Calibri"/>
        <family val="2"/>
        <scheme val="minor"/>
      </rPr>
      <t xml:space="preserve"> اصل دیپلم - نامه انصرافی</t>
    </r>
  </si>
  <si>
    <t>مبينا</t>
  </si>
  <si>
    <t>رحماني عرب</t>
  </si>
  <si>
    <r>
      <t xml:space="preserve"> گواهی سلامت-  کارنامه مالی - تاییدیه متوسطه-</t>
    </r>
    <r>
      <rPr>
        <sz val="11"/>
        <color rgb="FFFF0000"/>
        <rFont val="Calibri"/>
        <family val="2"/>
        <scheme val="minor"/>
      </rPr>
      <t xml:space="preserve">  اصل دیپلم -  6 قطعه عکس</t>
    </r>
  </si>
  <si>
    <t>فائزه</t>
  </si>
  <si>
    <t>رضائي</t>
  </si>
  <si>
    <t>سيدسجاد</t>
  </si>
  <si>
    <t>رضوي رحماني</t>
  </si>
  <si>
    <r>
      <t xml:space="preserve">تاییدیه متوسطه - گواهی سلامت- </t>
    </r>
    <r>
      <rPr>
        <sz val="11"/>
        <color rgb="FFFF0000"/>
        <rFont val="Calibri"/>
        <family val="2"/>
        <scheme val="minor"/>
      </rPr>
      <t xml:space="preserve"> اصل دیپلم - معافیت تحصیلی</t>
    </r>
  </si>
  <si>
    <t>الهام</t>
  </si>
  <si>
    <t>رمضانی</t>
  </si>
  <si>
    <t>علی</t>
  </si>
  <si>
    <t>روح آبادی</t>
  </si>
  <si>
    <t>مهدیس</t>
  </si>
  <si>
    <t>رودسرابی</t>
  </si>
  <si>
    <r>
      <t xml:space="preserve">تاییدیه متوسطه - گواهی سلامت- </t>
    </r>
    <r>
      <rPr>
        <sz val="11"/>
        <color rgb="FFFF0000"/>
        <rFont val="Calibri"/>
        <family val="2"/>
        <scheme val="minor"/>
      </rPr>
      <t xml:space="preserve"> اصل دیپلم -  </t>
    </r>
  </si>
  <si>
    <t>حانیه</t>
  </si>
  <si>
    <t>رئوفی نیا</t>
  </si>
  <si>
    <t>زاهدي</t>
  </si>
  <si>
    <t xml:space="preserve">تاییدیه متوسطه - گواهی سلامت- </t>
  </si>
  <si>
    <t>یاسین</t>
  </si>
  <si>
    <t>زوار</t>
  </si>
  <si>
    <t>نگار</t>
  </si>
  <si>
    <t>سالاري</t>
  </si>
  <si>
    <t>غزاله</t>
  </si>
  <si>
    <t>سروريان</t>
  </si>
  <si>
    <t>ساجده</t>
  </si>
  <si>
    <t>سمندري</t>
  </si>
  <si>
    <r>
      <t>گواهی سلامت-  کارنامه مالی - تاییدیه متوسطه-</t>
    </r>
    <r>
      <rPr>
        <sz val="11"/>
        <color rgb="FFFF0000"/>
        <rFont val="Calibri"/>
        <family val="2"/>
        <scheme val="minor"/>
      </rPr>
      <t xml:space="preserve">اصل دیپلم - کارنامه متوسطه </t>
    </r>
  </si>
  <si>
    <t>عارفه</t>
  </si>
  <si>
    <t>سیگاری</t>
  </si>
  <si>
    <r>
      <t xml:space="preserve">تاییدیه متوسطه - گواهی سلامت-  </t>
    </r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>- کارنامه مالی</t>
    </r>
  </si>
  <si>
    <t>عرفان</t>
  </si>
  <si>
    <t>شاد</t>
  </si>
  <si>
    <t>تاییدیه متوسطه - گواهی سلامت-</t>
  </si>
  <si>
    <t>شادکام جنبه سرائی</t>
  </si>
  <si>
    <t>پانیذ</t>
  </si>
  <si>
    <t>شایسته</t>
  </si>
  <si>
    <r>
      <rPr>
        <sz val="11"/>
        <color rgb="FFFF0000"/>
        <rFont val="Calibri"/>
        <family val="2"/>
        <scheme val="minor"/>
      </rPr>
      <t>اصل گواهی متوسطه ت.ف.(1401) - کارنامه متوسطه بدون عکس</t>
    </r>
    <r>
      <rPr>
        <sz val="11"/>
        <color theme="1"/>
        <rFont val="Calibri"/>
        <family val="2"/>
        <charset val="178"/>
        <scheme val="minor"/>
      </rPr>
      <t xml:space="preserve"> - تاییدیه متوسطه - گواهی سلامت-</t>
    </r>
  </si>
  <si>
    <t>فاطمه</t>
  </si>
  <si>
    <t>شریف شاد</t>
  </si>
  <si>
    <t>اميرحسين</t>
  </si>
  <si>
    <t>شفاعي بجستان</t>
  </si>
  <si>
    <r>
      <t>تاییدیه متوسطه - گواهی سلامت-</t>
    </r>
    <r>
      <rPr>
        <sz val="11"/>
        <color rgb="FFFF0000"/>
        <rFont val="Calibri"/>
        <family val="2"/>
        <scheme val="minor"/>
      </rPr>
      <t>-معافیت تحصیلی-</t>
    </r>
    <r>
      <rPr>
        <sz val="11"/>
        <color theme="1"/>
        <rFont val="Calibri"/>
        <family val="2"/>
        <charset val="178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کارنامه متوسطه </t>
    </r>
  </si>
  <si>
    <t>شهیدی فر</t>
  </si>
  <si>
    <r>
      <rPr>
        <sz val="11"/>
        <color rgb="FFFF0000"/>
        <rFont val="Calibri"/>
        <family val="2"/>
        <scheme val="minor"/>
      </rPr>
      <t>اصل گواهی متوسطه ت.ف.(1402)</t>
    </r>
    <r>
      <rPr>
        <sz val="11"/>
        <color theme="1"/>
        <rFont val="Calibri"/>
        <family val="2"/>
        <charset val="178"/>
        <scheme val="minor"/>
      </rPr>
      <t xml:space="preserve"> - تاییدیه متوسطه - گواهی سلامت- سوابق متوسطه </t>
    </r>
  </si>
  <si>
    <t>شكيبائي معين</t>
  </si>
  <si>
    <r>
      <rPr>
        <sz val="11"/>
        <color rgb="FFFF0000"/>
        <rFont val="Calibri"/>
        <family val="2"/>
        <scheme val="minor"/>
      </rPr>
      <t>نامه انصراف</t>
    </r>
    <r>
      <rPr>
        <sz val="11"/>
        <color theme="1"/>
        <rFont val="Calibri"/>
        <family val="2"/>
        <charset val="178"/>
        <scheme val="minor"/>
      </rPr>
      <t>-</t>
    </r>
    <r>
      <rPr>
        <sz val="11"/>
        <color rgb="FFFF0000"/>
        <rFont val="Calibri"/>
        <family val="2"/>
        <scheme val="minor"/>
      </rPr>
      <t xml:space="preserve"> تعهد محضری</t>
    </r>
    <r>
      <rPr>
        <sz val="11"/>
        <color theme="1"/>
        <rFont val="Calibri"/>
        <family val="2"/>
        <charset val="178"/>
        <scheme val="minor"/>
      </rPr>
      <t>- گواهی سلامت-  کارنامه مالی - تاییدیه متوسطه -</t>
    </r>
    <r>
      <rPr>
        <sz val="11"/>
        <color rgb="FFFF0000"/>
        <rFont val="Calibri"/>
        <family val="2"/>
        <scheme val="minor"/>
      </rPr>
      <t xml:space="preserve">کارنامه متوسطه </t>
    </r>
    <r>
      <rPr>
        <sz val="11"/>
        <color theme="1"/>
        <rFont val="Calibri"/>
        <family val="2"/>
        <charset val="178"/>
        <scheme val="minor"/>
      </rPr>
      <t xml:space="preserve">- </t>
    </r>
  </si>
  <si>
    <t>پرنيان</t>
  </si>
  <si>
    <t>شيردل</t>
  </si>
  <si>
    <r>
      <rPr>
        <sz val="11"/>
        <color rgb="FFFF0000"/>
        <rFont val="Calibri"/>
        <family val="2"/>
        <scheme val="minor"/>
      </rPr>
      <t xml:space="preserve">اصل گواهی متوسطه -اصل  کارنامه متوسطه </t>
    </r>
    <r>
      <rPr>
        <sz val="11"/>
        <color theme="1"/>
        <rFont val="Calibri"/>
        <family val="2"/>
        <charset val="178"/>
        <scheme val="minor"/>
      </rPr>
      <t>- تاییدیه متوسطه -</t>
    </r>
    <r>
      <rPr>
        <sz val="11"/>
        <color rgb="FFFF0000"/>
        <rFont val="Calibri"/>
        <family val="2"/>
        <scheme val="minor"/>
      </rPr>
      <t xml:space="preserve"> اصل گواهی موقت</t>
    </r>
    <r>
      <rPr>
        <sz val="11"/>
        <color theme="1"/>
        <rFont val="Calibri"/>
        <family val="2"/>
        <charset val="178"/>
        <scheme val="minor"/>
      </rPr>
      <t xml:space="preserve"> - کارنامه مالی - گواهی سلامت - </t>
    </r>
  </si>
  <si>
    <t>مبینا</t>
  </si>
  <si>
    <t>شیرمحمدی</t>
  </si>
  <si>
    <t>کارنامه مالی - گواهی سلامت - تاییدیه متوسطه</t>
  </si>
  <si>
    <t>اميررضا</t>
  </si>
  <si>
    <t>طاهري</t>
  </si>
  <si>
    <t>کارنامه مالی - گواهی سلامت - تاییدیه متوسطه- گواهی متوسطه</t>
  </si>
  <si>
    <t>نجمه سادات</t>
  </si>
  <si>
    <t>طباطبائي شهرآباد</t>
  </si>
  <si>
    <t>گواهی سلامت - تاییدیه متوسطه- گواهی متوسطه</t>
  </si>
  <si>
    <t>سینا</t>
  </si>
  <si>
    <t>طیبی</t>
  </si>
  <si>
    <t>سوفيا</t>
  </si>
  <si>
    <t>عباسي</t>
  </si>
  <si>
    <t>پوریا</t>
  </si>
  <si>
    <t>عبدالهی بید</t>
  </si>
  <si>
    <r>
      <t xml:space="preserve">گواهی سلامت - تاییدیه متوسطه- </t>
    </r>
    <r>
      <rPr>
        <sz val="11"/>
        <color rgb="FFFF0000"/>
        <rFont val="Calibri"/>
        <family val="2"/>
        <scheme val="minor"/>
      </rPr>
      <t>اصل دیپلم متوسطه</t>
    </r>
    <r>
      <rPr>
        <sz val="11"/>
        <color theme="1"/>
        <rFont val="Calibri"/>
        <family val="2"/>
        <charset val="178"/>
        <scheme val="minor"/>
      </rPr>
      <t xml:space="preserve">-  کارنامه مالی </t>
    </r>
  </si>
  <si>
    <t>سيداميرمحمد</t>
  </si>
  <si>
    <t>علوي</t>
  </si>
  <si>
    <r>
      <t>گواهی سلامت - تاییدیه متوسطه-</t>
    </r>
    <r>
      <rPr>
        <sz val="11"/>
        <color rgb="FFFF0000"/>
        <rFont val="Calibri"/>
        <family val="2"/>
        <scheme val="minor"/>
      </rPr>
      <t xml:space="preserve"> اصل دیپلم متوسطه-</t>
    </r>
    <r>
      <rPr>
        <sz val="11"/>
        <color theme="1"/>
        <rFont val="Calibri"/>
        <family val="2"/>
        <charset val="178"/>
        <scheme val="minor"/>
      </rPr>
      <t xml:space="preserve">  کارنامه مالی - </t>
    </r>
    <r>
      <rPr>
        <sz val="11"/>
        <color rgb="FFFF0000"/>
        <rFont val="Calibri"/>
        <family val="2"/>
        <scheme val="minor"/>
      </rPr>
      <t>معافیت تحصیلی-</t>
    </r>
    <r>
      <rPr>
        <sz val="11"/>
        <color theme="1"/>
        <rFont val="Calibri"/>
        <family val="2"/>
        <charset val="178"/>
        <scheme val="minor"/>
      </rPr>
      <t xml:space="preserve"> </t>
    </r>
  </si>
  <si>
    <t>علي زاده</t>
  </si>
  <si>
    <t xml:space="preserve">گواهی سلامت - تاییدیه متوسطه- </t>
  </si>
  <si>
    <t>عليزاده رزگي</t>
  </si>
  <si>
    <r>
      <rPr>
        <sz val="11"/>
        <color rgb="FFFF0000"/>
        <rFont val="Calibri"/>
        <family val="2"/>
        <scheme val="minor"/>
      </rPr>
      <t xml:space="preserve">تعهد نامه محضری </t>
    </r>
    <r>
      <rPr>
        <sz val="11"/>
        <color theme="1"/>
        <rFont val="Calibri"/>
        <family val="2"/>
        <charset val="178"/>
        <scheme val="minor"/>
      </rPr>
      <t xml:space="preserve">-گواهی سلامت - تاییدیه متوسطه-  کارنامه مالی - </t>
    </r>
  </si>
  <si>
    <t>کیمیا</t>
  </si>
  <si>
    <t>عنایتی زاده</t>
  </si>
  <si>
    <r>
      <rPr>
        <sz val="11"/>
        <color rgb="FFFF0000"/>
        <rFont val="Calibri"/>
        <family val="2"/>
        <scheme val="minor"/>
      </rPr>
      <t xml:space="preserve">تعهد انصرافی - اظهار نامه انظباطی </t>
    </r>
    <r>
      <rPr>
        <sz val="11"/>
        <color theme="1"/>
        <rFont val="Calibri"/>
        <family val="2"/>
        <charset val="178"/>
        <scheme val="minor"/>
      </rPr>
      <t xml:space="preserve">- گواهی سلامت - تاییدیه متوسطه-  کارنامه مالی - </t>
    </r>
  </si>
  <si>
    <t>غفاری</t>
  </si>
  <si>
    <r>
      <t xml:space="preserve">گواهی سلامت - تاییدیه متوسطه وپیش دانشگاهی -  کارنامه مالی - </t>
    </r>
    <r>
      <rPr>
        <sz val="11"/>
        <color rgb="FFFF0000"/>
        <rFont val="Calibri"/>
        <family val="2"/>
        <scheme val="minor"/>
      </rPr>
      <t xml:space="preserve">کارنامه پیش دانشگاهی - </t>
    </r>
  </si>
  <si>
    <t>فرهادي نجف آبادي</t>
  </si>
  <si>
    <t>گواهی سلامت - تاییدیه متوسطه-</t>
  </si>
  <si>
    <t>مریم</t>
  </si>
  <si>
    <t>فروزان</t>
  </si>
  <si>
    <t>اسما</t>
  </si>
  <si>
    <t>فسنقری</t>
  </si>
  <si>
    <r>
      <t>گواهی سلامت - تاییدیه متوسطه-  کارنامه مالی -</t>
    </r>
    <r>
      <rPr>
        <sz val="11"/>
        <color rgb="FFFF0000"/>
        <rFont val="Calibri"/>
        <family val="2"/>
        <scheme val="minor"/>
      </rPr>
      <t xml:space="preserve"> اصل دیپلم </t>
    </r>
    <r>
      <rPr>
        <sz val="11"/>
        <color theme="1"/>
        <rFont val="Calibri"/>
        <family val="2"/>
        <charset val="178"/>
        <scheme val="minor"/>
      </rPr>
      <t>-</t>
    </r>
  </si>
  <si>
    <t>فسنقري</t>
  </si>
  <si>
    <r>
      <rPr>
        <sz val="11"/>
        <color rgb="FFFF0000"/>
        <rFont val="Calibri"/>
        <family val="2"/>
        <scheme val="minor"/>
      </rPr>
      <t xml:space="preserve">اصل نامه انصراف - اصل دیپلم -اصل  کارنامه متوسطه </t>
    </r>
    <r>
      <rPr>
        <sz val="11"/>
        <color theme="1"/>
        <rFont val="Calibri"/>
        <family val="2"/>
        <charset val="178"/>
        <scheme val="minor"/>
      </rPr>
      <t xml:space="preserve">-  کارنامه مالی - </t>
    </r>
  </si>
  <si>
    <t>آيسان</t>
  </si>
  <si>
    <t>قلعه جوقي</t>
  </si>
  <si>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 xml:space="preserve">-   تاییدیه متوسطه- گواهی سلامت </t>
    </r>
  </si>
  <si>
    <t>مائده</t>
  </si>
  <si>
    <t>محبي</t>
  </si>
  <si>
    <t>کوثر</t>
  </si>
  <si>
    <t>محمدی</t>
  </si>
  <si>
    <t>تاییدیه متوسطه- گواهی سلامت -  کارنامه مالی</t>
  </si>
  <si>
    <t>محمدامين</t>
  </si>
  <si>
    <t>محمدي</t>
  </si>
  <si>
    <t xml:space="preserve">تاییدیه متوسطه- گواهی سلامت - </t>
  </si>
  <si>
    <t>ابوالفضل</t>
  </si>
  <si>
    <t>محمدی بیزخی</t>
  </si>
  <si>
    <r>
      <rPr>
        <sz val="11"/>
        <color rgb="FFFF0000"/>
        <rFont val="Calibri"/>
        <family val="2"/>
        <scheme val="minor"/>
      </rPr>
      <t>اصل دیپلم</t>
    </r>
    <r>
      <rPr>
        <sz val="11"/>
        <color theme="1"/>
        <rFont val="Calibri"/>
        <family val="2"/>
        <charset val="178"/>
        <scheme val="minor"/>
      </rPr>
      <t xml:space="preserve"> -   تاییدیه متوسطه- گواهی سلامت - </t>
    </r>
    <r>
      <rPr>
        <sz val="11"/>
        <color rgb="FFFF0000"/>
        <rFont val="Calibri"/>
        <family val="2"/>
        <scheme val="minor"/>
      </rPr>
      <t xml:space="preserve"> معافیت تحصیلی</t>
    </r>
    <r>
      <rPr>
        <sz val="11"/>
        <color theme="1"/>
        <rFont val="Calibri"/>
        <family val="2"/>
        <charset val="178"/>
        <scheme val="minor"/>
      </rPr>
      <t xml:space="preserve">- </t>
    </r>
  </si>
  <si>
    <t>معصومه</t>
  </si>
  <si>
    <t>مرادي</t>
  </si>
  <si>
    <r>
      <rPr>
        <sz val="11"/>
        <color rgb="FFFF0000"/>
        <rFont val="Calibri"/>
        <family val="2"/>
        <scheme val="minor"/>
      </rPr>
      <t>تعهد نامه فرم یک</t>
    </r>
    <r>
      <rPr>
        <sz val="11"/>
        <color theme="1"/>
        <rFont val="Calibri"/>
        <family val="2"/>
        <charset val="178"/>
        <scheme val="minor"/>
      </rPr>
      <t xml:space="preserve"> -</t>
    </r>
    <r>
      <rPr>
        <sz val="11"/>
        <color rgb="FFFF0000"/>
        <rFont val="Calibri"/>
        <family val="2"/>
        <scheme val="minor"/>
      </rPr>
      <t xml:space="preserve"> اصل دیپلم </t>
    </r>
    <r>
      <rPr>
        <sz val="11"/>
        <color theme="1"/>
        <rFont val="Calibri"/>
        <family val="2"/>
        <charset val="178"/>
        <scheme val="minor"/>
      </rPr>
      <t xml:space="preserve">-   تاییدیه متوسطه و پیش دانشگاهی - گواهی سلامت - </t>
    </r>
    <r>
      <rPr>
        <sz val="11"/>
        <color rgb="FFFF0000"/>
        <rFont val="Calibri"/>
        <family val="2"/>
        <scheme val="minor"/>
      </rPr>
      <t>اصل گواهی پیش دانشگاهی- اصل کارنامه پیش دانشگاهی -</t>
    </r>
    <r>
      <rPr>
        <sz val="11"/>
        <color theme="1"/>
        <rFont val="Calibri"/>
        <family val="2"/>
        <charset val="178"/>
        <scheme val="minor"/>
      </rPr>
      <t xml:space="preserve"> </t>
    </r>
  </si>
  <si>
    <t>مشرقی</t>
  </si>
  <si>
    <r>
      <t>تاییدیه متوسطه- گواهی سلامت -</t>
    </r>
    <r>
      <rPr>
        <sz val="11"/>
        <color rgb="FFFF0000"/>
        <rFont val="Calibri"/>
        <family val="2"/>
        <scheme val="minor"/>
      </rPr>
      <t xml:space="preserve"> معافیت تحصیلی- اصل دیپلم </t>
    </r>
  </si>
  <si>
    <t>معینی اقبالی</t>
  </si>
  <si>
    <r>
      <rPr>
        <sz val="11"/>
        <color rgb="FFFF0000"/>
        <rFont val="Calibri"/>
        <family val="2"/>
        <scheme val="minor"/>
      </rPr>
      <t>نامه انصراف- تعهد محضری</t>
    </r>
    <r>
      <rPr>
        <sz val="11"/>
        <color theme="1"/>
        <rFont val="Calibri"/>
        <family val="2"/>
        <charset val="178"/>
        <scheme val="minor"/>
      </rPr>
      <t>- گواهی سلامت-  کارنامه مالی - تاییدیه متوسطه -</t>
    </r>
  </si>
  <si>
    <t>محیا</t>
  </si>
  <si>
    <t>مهرورزیان</t>
  </si>
  <si>
    <r>
      <rPr>
        <sz val="11"/>
        <color rgb="FFFF0000"/>
        <rFont val="Calibri"/>
        <family val="2"/>
        <scheme val="minor"/>
      </rPr>
      <t xml:space="preserve">نامه انصراف </t>
    </r>
    <r>
      <rPr>
        <sz val="11"/>
        <color theme="1"/>
        <rFont val="Calibri"/>
        <family val="2"/>
        <charset val="178"/>
        <scheme val="minor"/>
      </rPr>
      <t>- تاییدیه متوسطه- گواهی سلامت -</t>
    </r>
  </si>
  <si>
    <t>سیده غزاله</t>
  </si>
  <si>
    <t>موسائی</t>
  </si>
  <si>
    <r>
      <rPr>
        <sz val="11"/>
        <color rgb="FFFF0000"/>
        <rFont val="Calibri"/>
        <family val="2"/>
        <scheme val="minor"/>
      </rPr>
      <t xml:space="preserve"> تعهد محضری</t>
    </r>
    <r>
      <rPr>
        <sz val="11"/>
        <color theme="1"/>
        <rFont val="Calibri"/>
        <family val="2"/>
        <charset val="178"/>
        <scheme val="minor"/>
      </rPr>
      <t>- گواهی سلامت-  کارنامه مالی - تاییدیه متوسطه -</t>
    </r>
  </si>
  <si>
    <t>سيده نرگس</t>
  </si>
  <si>
    <t>موسوي محجوب</t>
  </si>
  <si>
    <r>
      <t>ت</t>
    </r>
    <r>
      <rPr>
        <sz val="11"/>
        <color rgb="FFFF0000"/>
        <rFont val="Calibri"/>
        <family val="2"/>
        <scheme val="minor"/>
      </rPr>
      <t>عهد دست نویس پیگیری ارسال مدارک از دانشگاه قبلی -  تاییدیه متوسطه و پیش دانشگاهی- اصل مدرک متوسطه وپیش دانشگاهی</t>
    </r>
    <r>
      <rPr>
        <sz val="11"/>
        <color theme="1"/>
        <rFont val="Calibri"/>
        <family val="2"/>
        <charset val="178"/>
        <scheme val="minor"/>
      </rPr>
      <t xml:space="preserve"> - گواهی سلامت-  کارنامه مالی</t>
    </r>
  </si>
  <si>
    <t>موسوي نيكو</t>
  </si>
  <si>
    <t>سیدابوالفضل</t>
  </si>
  <si>
    <t>نقیبی فرد</t>
  </si>
  <si>
    <r>
      <t>تاییدیه متوسطه- گواهی سلامت -</t>
    </r>
    <r>
      <rPr>
        <sz val="11"/>
        <color rgb="FFFF0000"/>
        <rFont val="Calibri"/>
        <family val="2"/>
        <scheme val="minor"/>
      </rPr>
      <t xml:space="preserve">  اصل دیپلم </t>
    </r>
  </si>
  <si>
    <t>نویدپور</t>
  </si>
  <si>
    <r>
      <rPr>
        <sz val="11"/>
        <color rgb="FFFF0000"/>
        <rFont val="Calibri"/>
        <family val="2"/>
        <scheme val="minor"/>
      </rPr>
      <t xml:space="preserve"> گواهی متوسطه وپیش دانشگاهی </t>
    </r>
    <r>
      <rPr>
        <sz val="11"/>
        <color theme="1"/>
        <rFont val="Calibri"/>
        <family val="2"/>
        <charset val="178"/>
        <scheme val="minor"/>
      </rPr>
      <t xml:space="preserve">- گواهی سلامت </t>
    </r>
  </si>
  <si>
    <t>زهرا</t>
  </si>
  <si>
    <t>واحدي</t>
  </si>
  <si>
    <r>
      <t xml:space="preserve">تاییدیه متوسطه- گواهی سلامت -  </t>
    </r>
    <r>
      <rPr>
        <sz val="11"/>
        <color rgb="FFFF0000"/>
        <rFont val="Calibri"/>
        <family val="2"/>
        <scheme val="minor"/>
      </rPr>
      <t xml:space="preserve">اصل دیپلم </t>
    </r>
    <r>
      <rPr>
        <sz val="11"/>
        <color theme="1"/>
        <rFont val="Calibri"/>
        <family val="2"/>
        <charset val="178"/>
        <scheme val="minor"/>
      </rPr>
      <t>-   کارنامه مالی</t>
    </r>
  </si>
  <si>
    <t>ريحانه</t>
  </si>
  <si>
    <t>كامراني نسب</t>
  </si>
  <si>
    <r>
      <rPr>
        <sz val="11"/>
        <color rgb="FFFF0000"/>
        <rFont val="Calibri"/>
        <family val="2"/>
        <scheme val="minor"/>
      </rPr>
      <t xml:space="preserve">اصل کارنامه متوسطه </t>
    </r>
    <r>
      <rPr>
        <sz val="11"/>
        <color theme="1"/>
        <rFont val="Calibri"/>
        <family val="2"/>
        <charset val="178"/>
        <scheme val="minor"/>
      </rPr>
      <t xml:space="preserve">- تاییدیه متوسطه- گواهی سلامت - </t>
    </r>
  </si>
  <si>
    <t>آوا</t>
  </si>
  <si>
    <t>كرمانيان</t>
  </si>
  <si>
    <t>مینو</t>
  </si>
  <si>
    <t>کریمی</t>
  </si>
  <si>
    <t>کریمیان</t>
  </si>
  <si>
    <t>کیوانلوشهرستانکی</t>
  </si>
  <si>
    <r>
      <t xml:space="preserve"> گواهی سلامت-  کارنامه مالی - تاییدیه متوسطه -</t>
    </r>
    <r>
      <rPr>
        <sz val="11"/>
        <color rgb="FFFF0000"/>
        <rFont val="Calibri"/>
        <family val="2"/>
        <scheme val="minor"/>
      </rPr>
      <t xml:space="preserve">اصل کارنامه متوسطه - اصل دیپلم </t>
    </r>
    <r>
      <rPr>
        <sz val="11"/>
        <color theme="1"/>
        <rFont val="Calibri"/>
        <family val="2"/>
        <charset val="178"/>
        <scheme val="minor"/>
      </rPr>
      <t xml:space="preserve">-  گواهی سلامت - </t>
    </r>
    <r>
      <rPr>
        <sz val="11"/>
        <color rgb="FFFF0000"/>
        <rFont val="Calibri"/>
        <family val="2"/>
        <scheme val="minor"/>
      </rPr>
      <t xml:space="preserve">معافیت تحصیلی- </t>
    </r>
  </si>
  <si>
    <t>هدیه</t>
  </si>
  <si>
    <t>یگانه بی نیاز</t>
  </si>
  <si>
    <t>یعقوبی</t>
  </si>
  <si>
    <t>شاه گران</t>
  </si>
  <si>
    <t>نورزهی</t>
  </si>
  <si>
    <t>غزال</t>
  </si>
  <si>
    <t>اخلاقی احمدسرائی</t>
  </si>
  <si>
    <t>نامه انصرافی-تاییدیه متوسطه-گواهی سلامت</t>
  </si>
  <si>
    <t>پویا</t>
  </si>
  <si>
    <t>اسفندیاری</t>
  </si>
  <si>
    <t>اصل دیپلم-تاییدیه متوسطه-گواهی سلامت</t>
  </si>
  <si>
    <t>اکبری پروش</t>
  </si>
  <si>
    <t>نامه انصرافی-اصل دیپلم-تاییدیه متوسطه-گواهی سلامت</t>
  </si>
  <si>
    <t>ملیکا</t>
  </si>
  <si>
    <t>ایلدرآبادی</t>
  </si>
  <si>
    <t>کارنامه مالی-اصل کارنامه متوسطه-تاییدیه متوسطه-گواهی سلامت</t>
  </si>
  <si>
    <t>بابازاده</t>
  </si>
  <si>
    <t>تاییدیه متوسطه-گواهی سلامت</t>
  </si>
  <si>
    <t>بخشی</t>
  </si>
  <si>
    <t>کارنامه مالی تاییدیه متوسطه-گواهی سلامت</t>
  </si>
  <si>
    <t>مطهره</t>
  </si>
  <si>
    <t>بهاردوست</t>
  </si>
  <si>
    <t>نامه انصراف-گواهی سلامت</t>
  </si>
  <si>
    <t>حديث</t>
  </si>
  <si>
    <t>جعفرپور</t>
  </si>
  <si>
    <t>انصرافی</t>
  </si>
  <si>
    <t>درویش</t>
  </si>
  <si>
    <t>رفیعی</t>
  </si>
  <si>
    <t>دنیا</t>
  </si>
  <si>
    <t>عبدلی</t>
  </si>
  <si>
    <t>اصل دیپلم-تاییدیه متوسطه-گواهی سلامت-کارنامه مالی</t>
  </si>
  <si>
    <t>محمدمهدی</t>
  </si>
  <si>
    <t>عطائی پور</t>
  </si>
  <si>
    <t>اصل دیپلم-تاییدیه متوسطه-گواهی سلامت-کارنامه مالی-کارت معافیت</t>
  </si>
  <si>
    <t>سارا</t>
  </si>
  <si>
    <t>عوض پور</t>
  </si>
  <si>
    <t>تاییدیه متوسطه-گواهی سلامت-تاییدیه پیش دانشگاهی</t>
  </si>
  <si>
    <t>محمدزاده حکم آبادی</t>
  </si>
  <si>
    <t>نامه انصراف-گواهی سلامت-اصل دیپلم-اصل کارنامه متوسطه-تاییدیه متوسطه</t>
  </si>
  <si>
    <t>مطهری تبار</t>
  </si>
  <si>
    <t>اصل دیپلم-گواهی سلامت</t>
  </si>
  <si>
    <t>ندارد</t>
  </si>
  <si>
    <t>سجاد</t>
  </si>
  <si>
    <t>یازرلو</t>
  </si>
  <si>
    <t>اصل دیپلم- تاییدیه متوسطه-گواهی سلامت</t>
  </si>
  <si>
    <t>جعفری</t>
  </si>
  <si>
    <t>حسنی</t>
  </si>
  <si>
    <t>مقدسه</t>
  </si>
  <si>
    <t>خدری</t>
  </si>
  <si>
    <t>آتنا</t>
  </si>
  <si>
    <t>عصمتی</t>
  </si>
  <si>
    <t>پزشکی</t>
  </si>
  <si>
    <t xml:space="preserve">اتاق عمل </t>
  </si>
  <si>
    <t>یگانه</t>
  </si>
  <si>
    <t>اسحاقی</t>
  </si>
  <si>
    <t>کارنامه مالی-اصل دیپلم-تاییدیه متوسطه-تاییدیه متوسطه-گواهی سلامت</t>
  </si>
  <si>
    <t>کوشا</t>
  </si>
  <si>
    <t>برهانی نائینی</t>
  </si>
  <si>
    <t>حمید</t>
  </si>
  <si>
    <t>بلوچی</t>
  </si>
  <si>
    <t>عارفه سادات</t>
  </si>
  <si>
    <t>پارسای محبی</t>
  </si>
  <si>
    <t>کارنامه مالی-تاییدیه متوسطه-گواهی سلامت</t>
  </si>
  <si>
    <t>شیوا</t>
  </si>
  <si>
    <t>جامه خاکستری</t>
  </si>
  <si>
    <t>اصل دیپلم-تاییدیه متوسطه-گواهی سلامت-کارت ملی هوشمند</t>
  </si>
  <si>
    <t>امیرعلی</t>
  </si>
  <si>
    <t>اصل دیپلم-اصل گواهی موقت-اصل کارنامه متوسطه-گواهی سلامت-معافیت</t>
  </si>
  <si>
    <t>حسین زاده خلانلو</t>
  </si>
  <si>
    <t>رحیمی شولی</t>
  </si>
  <si>
    <t>رضائی</t>
  </si>
  <si>
    <t>ستاری</t>
  </si>
  <si>
    <t>هادی</t>
  </si>
  <si>
    <t>عسکری کوه پایه</t>
  </si>
  <si>
    <t>اسماء</t>
  </si>
  <si>
    <t>قربانی مقدم</t>
  </si>
  <si>
    <t>کپی شناسنامه-گواهی سلامت-تاییدیه متوسطه و پیش دانشگاهی-اصل دیپلم-کارنامه مالی</t>
  </si>
  <si>
    <t>پریسا</t>
  </si>
  <si>
    <t>لطفی قرائی</t>
  </si>
  <si>
    <t>نامه انصراف-تاییدیه متوسطه-گواهی سلامت</t>
  </si>
  <si>
    <t>محمدالیاس</t>
  </si>
  <si>
    <t>محمدزاده</t>
  </si>
  <si>
    <t>مومنی</t>
  </si>
  <si>
    <t>6قطعه عکس-اصل دیپلم-اصل گواهی موقت-اصل کارنامه متوسطه-گواهی سلامت-تاییدیه تحصیلی</t>
  </si>
  <si>
    <t>میرزائی</t>
  </si>
  <si>
    <t>مهدی</t>
  </si>
  <si>
    <t>نودهی</t>
  </si>
  <si>
    <t>نیکوپسند</t>
  </si>
  <si>
    <t>ریحانه</t>
  </si>
  <si>
    <t>محمدمتین</t>
  </si>
  <si>
    <t>مصلی</t>
  </si>
  <si>
    <t>اصل دیپلم-تاییدیه متوسطه-گواهی سلامت-فیش هزینه ثبت نام(کارنامه مالی)</t>
  </si>
  <si>
    <t>ناصربافقی</t>
  </si>
  <si>
    <t xml:space="preserve">پرتو درمانی </t>
  </si>
  <si>
    <t>آذری</t>
  </si>
  <si>
    <t>پرتوشناسی</t>
  </si>
  <si>
    <t>اصل دیپلم-اصل گواهی موقت متوسطه-تاییدیه متوسطه-گواهی سلامت</t>
  </si>
  <si>
    <t>آهوئی</t>
  </si>
  <si>
    <t>محمدامیر</t>
  </si>
  <si>
    <t>بیدی</t>
  </si>
  <si>
    <t>کارنامه مالی-اصل دیپلم-تاییدیه متوسطه-گواهی سلامت</t>
  </si>
  <si>
    <t>میثم</t>
  </si>
  <si>
    <t>جمالی نژادحلیمه جانی</t>
  </si>
  <si>
    <t>اصل دیپلم-کارنامه مالی-تاییدیه متوسطه-گواهی سلامت</t>
  </si>
  <si>
    <t>خان محمدی</t>
  </si>
  <si>
    <t>محبوبه</t>
  </si>
  <si>
    <t>خیرآبادی</t>
  </si>
  <si>
    <t>دارینی</t>
  </si>
  <si>
    <t>کیارش</t>
  </si>
  <si>
    <t>دانائی فر</t>
  </si>
  <si>
    <t>کپی کارنامه مالی-اصل دیپلم-تاییدیه متوسطه-گواهی سلامت</t>
  </si>
  <si>
    <t>آرمین</t>
  </si>
  <si>
    <t>دولت آبادی</t>
  </si>
  <si>
    <t>المیرا</t>
  </si>
  <si>
    <t>رستمی</t>
  </si>
  <si>
    <t>کارنامه مالی-تاییدیه متوسطه-گواهی سلامت-نامه انصراف</t>
  </si>
  <si>
    <t>شاکری</t>
  </si>
  <si>
    <t>رضا</t>
  </si>
  <si>
    <t>صفری</t>
  </si>
  <si>
    <t>محمدپور</t>
  </si>
  <si>
    <t>محمدجواد</t>
  </si>
  <si>
    <t>مهجور</t>
  </si>
  <si>
    <t>سیده ریحانه</t>
  </si>
  <si>
    <t>موسوی قاسمی</t>
  </si>
  <si>
    <t>نامه انصراف-اصل دیپلم-اصل کارنامه متوسطه بدون عکس و تمبر-تاییدیه متوسطه وسوابق تحصیلی-گواهی سلامت-کارنامه مالی</t>
  </si>
  <si>
    <t>محمدحسام</t>
  </si>
  <si>
    <t>نعمتی</t>
  </si>
  <si>
    <t>کپی کارت معافیت-اصل دیپلم-تاییدیه متوسطه-گواهی سلامت</t>
  </si>
  <si>
    <t>نیازی ترشیز</t>
  </si>
  <si>
    <t>کارنامه مالی-اصل دیپلم-تاییدیه متوسطهگواهی سلامت</t>
  </si>
  <si>
    <t>همتی عطائی</t>
  </si>
  <si>
    <t>نامه انصراف-اصل دیپلم-تاییدیه متوسطه-گواهی سلامت</t>
  </si>
  <si>
    <t>امیررضا</t>
  </si>
  <si>
    <t>کاشکی</t>
  </si>
  <si>
    <t>اصل دیپلم-اصل کارنامه مالی-تاییدیه متوسطه-گواهی سلامت</t>
  </si>
  <si>
    <t>یوسفی</t>
  </si>
  <si>
    <t>الهه</t>
  </si>
  <si>
    <t>آزادی</t>
  </si>
  <si>
    <t>پورجبارآهنگرکلا</t>
  </si>
  <si>
    <t>اصل دیپلم-تاییدیه متوسطه-گواهی سلامت-6قطعه عکس</t>
  </si>
  <si>
    <t>نازنین زهرا</t>
  </si>
  <si>
    <t>غلام پور</t>
  </si>
  <si>
    <t>کارنامه مالی-تاییدیه متوسطه-اصل دیپلم-گواهی سلامت</t>
  </si>
  <si>
    <t>گواهی سلامت-تاییدیه متوسطه</t>
  </si>
  <si>
    <t>منصور</t>
  </si>
  <si>
    <t>احمدی</t>
  </si>
  <si>
    <t>پرستاری</t>
  </si>
  <si>
    <t>اسکندری</t>
  </si>
  <si>
    <t>نامه انصراف-کارنامه مالی-تاییدیه متوسطه-گواهی سلامت</t>
  </si>
  <si>
    <t>مقدم نیک</t>
  </si>
  <si>
    <t>تاییدیه متوسطه-گواهی سلامت-کپی صفحات شناسنامه-کپی کارت ملی هوشمند</t>
  </si>
  <si>
    <t>عسل</t>
  </si>
  <si>
    <t>اکبرپورقوچانی</t>
  </si>
  <si>
    <t>باغانی</t>
  </si>
  <si>
    <t>اصل دیپلم-تاییدیه متوسطه-رسید سوابق تحصیلی-گواهی سلامت-اصل نامه فارغ التحصیلی</t>
  </si>
  <si>
    <t>مرتضی</t>
  </si>
  <si>
    <t>پیروانی</t>
  </si>
  <si>
    <t>اصل گواهی پیش دانشگاهی-اصل کارنامه پیش دانشگاهی-تاییدیه متوسطه و پیش دانشگاهی-گواهی سلامت-معافیت-گواهی 3 سال سابقه کار</t>
  </si>
  <si>
    <t>آرتا</t>
  </si>
  <si>
    <t>جندقی</t>
  </si>
  <si>
    <t>حسین آبادی</t>
  </si>
  <si>
    <t>آئیین نامه پوشش حرفه ای-گواهی دیپلم-تاییدیه متوسطه-گواهی سلامت-معافیت تحصیلی</t>
  </si>
  <si>
    <t>محمدسروش</t>
  </si>
  <si>
    <t>خرم پور</t>
  </si>
  <si>
    <t>اصل دیپلم-تاییدیه متوسطه-گواهی سلامت-معافیت تحصیلی</t>
  </si>
  <si>
    <t>رحیمی</t>
  </si>
  <si>
    <t>کارنامه مالی-اصل دیپلم-تاییدیه متوسطه-گواهی سلامت-معافیت</t>
  </si>
  <si>
    <t>امیرمحمد</t>
  </si>
  <si>
    <t>سلطنتی</t>
  </si>
  <si>
    <t>سویزی</t>
  </si>
  <si>
    <t>امیرمهدی</t>
  </si>
  <si>
    <t>سیدآبادی</t>
  </si>
  <si>
    <t>مدارک تحصیلی پرونده قبلی-معافیت(کد5 فرهنگیان)</t>
  </si>
  <si>
    <t>شم آبادی</t>
  </si>
  <si>
    <t>آرش</t>
  </si>
  <si>
    <t>طحانی</t>
  </si>
  <si>
    <t>طیرانی زارع</t>
  </si>
  <si>
    <t>اصل دیپلم-تاییدیه متوسطه-گواهی سلامت-امضا اظهار نامه حراست-کپی صفحات شناسنامه -کارت ملی</t>
  </si>
  <si>
    <t>نگین</t>
  </si>
  <si>
    <t>فرپور</t>
  </si>
  <si>
    <t>فيض آبادي</t>
  </si>
  <si>
    <t>اصل دیپلم-کارنامه متوسطه بدون عکس و تمبر-گواهی سلامت-معافیت تحصیلی</t>
  </si>
  <si>
    <t>هانیه</t>
  </si>
  <si>
    <t>قانع باغخیراتی</t>
  </si>
  <si>
    <t>گودآسیائی</t>
  </si>
  <si>
    <t>اصل دیپلم-تاییدیه متوسطه- گواهی سلامت- معافیت</t>
  </si>
  <si>
    <t>نسترن</t>
  </si>
  <si>
    <t>مطلوب رودی</t>
  </si>
  <si>
    <t>سیده یاسمین</t>
  </si>
  <si>
    <t>موسوی</t>
  </si>
  <si>
    <t>مؤید</t>
  </si>
  <si>
    <t>نوروزی</t>
  </si>
  <si>
    <t>اصل گواهی دیپلم-تاییدیه متوسطه-گواهی سلامت</t>
  </si>
  <si>
    <t>کاظمی</t>
  </si>
  <si>
    <t>کبریائی</t>
  </si>
  <si>
    <t>کوره پز</t>
  </si>
  <si>
    <t>یوسفی زرمهری</t>
  </si>
  <si>
    <t>حبیب اله</t>
  </si>
  <si>
    <t>جهانی فیروزآباد</t>
  </si>
  <si>
    <t>شمس آبادی</t>
  </si>
  <si>
    <t>تاییدیه متوسطه-گواهی دیپلم-آئین نامه پوشش حرفه ای-کارنامه مالی</t>
  </si>
  <si>
    <t>الناز</t>
  </si>
  <si>
    <t xml:space="preserve">پروتز دندان </t>
  </si>
  <si>
    <t>آقائی</t>
  </si>
  <si>
    <t>ایزانلو</t>
  </si>
  <si>
    <t>محمدحسین</t>
  </si>
  <si>
    <t>دادخواه تهرانی</t>
  </si>
  <si>
    <t>رحیمی اسبوئی</t>
  </si>
  <si>
    <t>فرزانه</t>
  </si>
  <si>
    <t>سالخورده</t>
  </si>
  <si>
    <t>اصل دیپلم-تاییدیه متوسطه-کارنامه مالی</t>
  </si>
  <si>
    <t>شیخ ویسی</t>
  </si>
  <si>
    <t>گواهی سلامت-تاییدیه متوسطه-کارنامه مالی</t>
  </si>
  <si>
    <t>صفرپورحقیقی اسمعیلی</t>
  </si>
  <si>
    <t>فضل الهی</t>
  </si>
  <si>
    <t>سیده فاطمه زهرا</t>
  </si>
  <si>
    <t>تاییدیه متوسطه-گواهی سلامت-اصل دیپلم</t>
  </si>
  <si>
    <t>وحید</t>
  </si>
  <si>
    <t>نباتی بنیادآبادی</t>
  </si>
  <si>
    <t>نصیری رضی</t>
  </si>
  <si>
    <t>تاییدیه متوسطه و پیش دانشگاهی-</t>
  </si>
  <si>
    <t>كريمي ميبدي</t>
  </si>
  <si>
    <t>اصل دیپلم-تاییدیه متوسطه-گواهی سلامت-گپی کارت ملی هوشمند</t>
  </si>
  <si>
    <t>کمالی اندانی</t>
  </si>
  <si>
    <t>اصل دیپلم-تاییدیه متوسطه-اصل کارنامه متوسطه-کپی کارنامه مالی-گواهی سلامت-فرم معافیت</t>
  </si>
  <si>
    <t>اطهاری</t>
  </si>
  <si>
    <t>پورسبزعلی</t>
  </si>
  <si>
    <t>تاییدیه متوسطه-گواهی سلامت-کارنامه مالی</t>
  </si>
  <si>
    <t>جواد</t>
  </si>
  <si>
    <t>زنگنه ابراهیمی</t>
  </si>
  <si>
    <t>تاییدیه پیش دانشگاهی-تاییدیه متوسطه-گواهی سلامت-معافیت-نامه موافقت ثبت نام</t>
  </si>
  <si>
    <t>سروش</t>
  </si>
  <si>
    <t>سعیدی</t>
  </si>
  <si>
    <t>کوروش</t>
  </si>
  <si>
    <t>شکوری آذر</t>
  </si>
  <si>
    <t>فهیمه سادات</t>
  </si>
  <si>
    <t>صفائیان فر</t>
  </si>
  <si>
    <t>عبدی درخت بیدعلیا</t>
  </si>
  <si>
    <t>صفارزاده</t>
  </si>
  <si>
    <t>فرم اتباع-فرم آزمون سراسری-گواهی سلامت-تاییدیه متوسطه-6 قطعه عکس-cd عکس</t>
  </si>
  <si>
    <t>ابراهیمی فر</t>
  </si>
  <si>
    <t xml:space="preserve">مهندسی بهداشت محیط </t>
  </si>
  <si>
    <t>پرنیا</t>
  </si>
  <si>
    <t>آران</t>
  </si>
  <si>
    <t>اصل دیپلم-اصل کارنامه متوسطه-تاییدیه متوسطه-گواهی سلامت</t>
  </si>
  <si>
    <t>آرزو</t>
  </si>
  <si>
    <t>افرادی</t>
  </si>
  <si>
    <t>ملیحه</t>
  </si>
  <si>
    <t>براتی حسن آباد</t>
  </si>
  <si>
    <t>تاییدیه متوسطه-گواهی سلامت-نامه انصراف</t>
  </si>
  <si>
    <t>زکیه</t>
  </si>
  <si>
    <t>بلقان آبادی</t>
  </si>
  <si>
    <t>نامه انصراف-درخواست سوابق تحصیلی به جای کارنامه متوسطه و پیش-پیگیری تاییدیه متوسطه-گواهی سلامت- نامه انصراف</t>
  </si>
  <si>
    <t>نرگس</t>
  </si>
  <si>
    <t>پناهی قره سو</t>
  </si>
  <si>
    <t>ثابت</t>
  </si>
  <si>
    <t>جهان کام</t>
  </si>
  <si>
    <t>فرم معافیت-گواهی سلامت-تایییه متوسطه-اصل دیپلم-کارنامه مالی</t>
  </si>
  <si>
    <t>حسن نژاد</t>
  </si>
  <si>
    <t>اصل کارنامه متوسطه-تاییدیه متوسطه-گواهی سلامت</t>
  </si>
  <si>
    <t>ریحانه سادات</t>
  </si>
  <si>
    <t>اصل دیپلم-اصل کارنامه متوسطه-تاییدیه متوسطه-گواهی سلامت-کارنامه مالی</t>
  </si>
  <si>
    <t>بهاره</t>
  </si>
  <si>
    <t>علی آبادی</t>
  </si>
  <si>
    <t>اصل دیپلم-گواهی سلامت-تاییدیه متوسطه</t>
  </si>
  <si>
    <t>میترا</t>
  </si>
  <si>
    <t>غفوری</t>
  </si>
  <si>
    <t>فرم های ثبت نامی-اصل دیپلم-اصل گواهی موقت-اصل کارنامه متوسطه-تاییدیه متوسطه-گواهی سلامت</t>
  </si>
  <si>
    <t>مهسا</t>
  </si>
  <si>
    <t>فخارسبزوار</t>
  </si>
  <si>
    <t>اصل کارنامه متوسطه-تاییدیه متوسطه-گواهی سلامت-کپی کارنامه مالی</t>
  </si>
  <si>
    <t>ندا</t>
  </si>
  <si>
    <t>نجفی</t>
  </si>
  <si>
    <t>اصل گواهی موقت متوسطه-تاییدیه گواهی سلامت</t>
  </si>
  <si>
    <t>نصرآبادی</t>
  </si>
  <si>
    <t>نامه انصراف</t>
  </si>
  <si>
    <t>شایان</t>
  </si>
  <si>
    <t>چهری</t>
  </si>
  <si>
    <t>کارنامه مالی-تاییدیه متوسطه و پیش دانشگاهی-اصل کارنامه متوسطه و پیش دانشگاهی-گواهی سلامت</t>
  </si>
  <si>
    <t>محدثه</t>
  </si>
  <si>
    <t>مامایی</t>
  </si>
  <si>
    <t>شقایق</t>
  </si>
  <si>
    <t>باقری سفیددشتی</t>
  </si>
  <si>
    <t>مهناز</t>
  </si>
  <si>
    <t>تنها</t>
  </si>
  <si>
    <t>آیدا</t>
  </si>
  <si>
    <t>جعفریانی</t>
  </si>
  <si>
    <t>انصراف</t>
  </si>
  <si>
    <t>زارعی</t>
  </si>
  <si>
    <t>زاهدی</t>
  </si>
  <si>
    <t>اصل نامه انصراف-تاییدیه متوسطه-گواهی سلامت-فیش پرداختی</t>
  </si>
  <si>
    <t>شفیعی</t>
  </si>
  <si>
    <t>تاییدیه متوسطه-تاییدیه پیش دانشگاهی-گواهی سلامت</t>
  </si>
  <si>
    <t>شمشیرگران</t>
  </si>
  <si>
    <t>شادی</t>
  </si>
  <si>
    <t>شهروزیان</t>
  </si>
  <si>
    <t>عابدین زاده</t>
  </si>
  <si>
    <t>عمارلو</t>
  </si>
  <si>
    <t>تاییدیه متوسطه ویرایش شود-اصل دیپلم-کارنامه مالی-اصل کارنامه متوسطه-تاییدیه متوسطه-گواهی سلامت-اصل گواهی موقت</t>
  </si>
  <si>
    <t>محمدپوریاقوتی</t>
  </si>
  <si>
    <t>ذوالفقاری پور</t>
  </si>
  <si>
    <t>ص1 فرم اطلاعات عمومی-اصل گواهی متوسطه-تاییدیه متوسطه-گواهی سلامت-اصل کامل شده فرم انصراف</t>
  </si>
  <si>
    <t>ممتازان</t>
  </si>
  <si>
    <t>کهن</t>
  </si>
  <si>
    <t>اورعی پور</t>
  </si>
  <si>
    <t>میلاد</t>
  </si>
  <si>
    <t>برادران ابراهیمی</t>
  </si>
  <si>
    <t xml:space="preserve">علو م آزمایشگاهی </t>
  </si>
  <si>
    <t>گواهی سلامت-معافیت</t>
  </si>
  <si>
    <t>برزنونی</t>
  </si>
  <si>
    <t>اصل دیپلم-گواهی سلامت-نامه انصراف</t>
  </si>
  <si>
    <t>بمانی</t>
  </si>
  <si>
    <t>بهزادی خواه</t>
  </si>
  <si>
    <t>محمدامین</t>
  </si>
  <si>
    <t>پندی</t>
  </si>
  <si>
    <t>معید</t>
  </si>
  <si>
    <t>رفیعی پور</t>
  </si>
  <si>
    <t>نامه انصراف-معافیت تحصیلی-گواهی سلامت-گواهی تاییدیه متوسطه-کارنامه مالی</t>
  </si>
  <si>
    <t>صانعی</t>
  </si>
  <si>
    <t>نامه انصراف-اصل دیپلم-گواهی سلامت-گواهی تاییدیه متوسطه-کارنامه مالی-6قطعه عکس</t>
  </si>
  <si>
    <t>زینب</t>
  </si>
  <si>
    <t>غلامیان</t>
  </si>
  <si>
    <t>فیش واریزی-پی کارنامه-تاییدیه متوسطه-گواهی سلامت</t>
  </si>
  <si>
    <t>مهدیه</t>
  </si>
  <si>
    <t>فیروزفر</t>
  </si>
  <si>
    <t>کارنامه مالی-تاییدیه متوسطه-گواهی سلامت-اصل دیپلم</t>
  </si>
  <si>
    <t>محمدآبادی</t>
  </si>
  <si>
    <t>وحیدی ارشد</t>
  </si>
  <si>
    <t>کارنامه متوسطه-تاییدیه متوسطه-کارنامه مالی-فرم های ثبت نام-گواهی سلامت</t>
  </si>
  <si>
    <t>کوثری</t>
  </si>
  <si>
    <t>سیده یاسمن</t>
  </si>
  <si>
    <t>توکلی</t>
  </si>
  <si>
    <t>نامه انصراف-کارنامه مالی-اصل کارنامه متوسطه-تاییدیه متوسطه-گواهی سلامت</t>
  </si>
  <si>
    <t>ثناء</t>
  </si>
  <si>
    <t>دادخواه تیرانی</t>
  </si>
  <si>
    <t>کپی پرداخت-اصل دیپلم-تاییدیه متوسطه-گواهی سلات</t>
  </si>
  <si>
    <t>دلیر</t>
  </si>
  <si>
    <t>کپی کارنامه مالی-تاییدیه متوسطه-گواهی سلامت</t>
  </si>
  <si>
    <t>فیض آبادی</t>
  </si>
  <si>
    <t>رهاسادات</t>
  </si>
  <si>
    <t>قریشی نژاد</t>
  </si>
  <si>
    <t>حسام</t>
  </si>
  <si>
    <t>اصل دیپلم-تاییدیه متوسطه-گواهی سلامت-کارنامه مالی-معافیت</t>
  </si>
  <si>
    <t>محسن</t>
  </si>
  <si>
    <t>اصل دیپلم-تاییدیه متوسطه-گواهی سلامت-کارنامه مالی-معافیت-اصل کارنامه متوسطه</t>
  </si>
  <si>
    <t xml:space="preserve"> اصل دیپلم - گواهی موقت- تاییدیه متوسطه و سوابق تحصیلی -گواهی سلامت- برگه معافیت </t>
  </si>
  <si>
    <t xml:space="preserve"> تاییدیه متوسطه - گواهی سلامت</t>
  </si>
  <si>
    <t>تاییدیه متوسطه- گواهی سلامت - تعهد محضری-  ویزای آموزشی</t>
  </si>
  <si>
    <t xml:space="preserve">پرونده تشکیل نشده </t>
  </si>
  <si>
    <r>
      <t xml:space="preserve"> تاییدیه متوسطه- </t>
    </r>
    <r>
      <rPr>
        <sz val="11"/>
        <color rgb="FFFF0000"/>
        <rFont val="Calibri"/>
        <family val="2"/>
        <scheme val="minor"/>
      </rPr>
      <t xml:space="preserve"> اصل دیپلم </t>
    </r>
    <r>
      <rPr>
        <sz val="11"/>
        <color theme="1"/>
        <rFont val="Calibri"/>
        <family val="2"/>
        <charset val="178"/>
        <scheme val="minor"/>
      </rPr>
      <t>-گواهی سلامت</t>
    </r>
  </si>
  <si>
    <r>
      <t xml:space="preserve"> تاییدیه متوسطه - گواهی سلامت- </t>
    </r>
    <r>
      <rPr>
        <sz val="11"/>
        <color rgb="FFFF0000"/>
        <rFont val="Calibri"/>
        <family val="2"/>
        <scheme val="minor"/>
      </rPr>
      <t>اصل دیپلم (ت.ف. 402)</t>
    </r>
  </si>
  <si>
    <t xml:space="preserve"> -اصل دیپلم-تاییدیه متوسطه-گواهی سلامت</t>
  </si>
  <si>
    <t xml:space="preserve">رشته </t>
  </si>
  <si>
    <r>
      <t xml:space="preserve"> </t>
    </r>
    <r>
      <rPr>
        <sz val="11"/>
        <color rgb="FFFF0000"/>
        <rFont val="Calibri"/>
        <family val="2"/>
        <scheme val="minor"/>
      </rPr>
      <t>تعهد محضری-</t>
    </r>
    <r>
      <rPr>
        <sz val="11"/>
        <color theme="1"/>
        <rFont val="Calibri"/>
        <family val="2"/>
        <charset val="178"/>
        <scheme val="minor"/>
      </rPr>
      <t xml:space="preserve"> گواهی سلامت-  - تاییدیه متوسطه </t>
    </r>
    <r>
      <rPr>
        <sz val="11"/>
        <color rgb="FFFF0000"/>
        <rFont val="Calibri"/>
        <family val="2"/>
        <scheme val="minor"/>
      </rPr>
      <t>- اصل دیپلم -نامه انصراف</t>
    </r>
  </si>
  <si>
    <r>
      <rPr>
        <sz val="11"/>
        <color rgb="FFFF0000"/>
        <rFont val="Calibri"/>
        <family val="2"/>
        <scheme val="minor"/>
      </rPr>
      <t xml:space="preserve">تعهد نامه محضری - اصل دیپلم </t>
    </r>
    <r>
      <rPr>
        <sz val="11"/>
        <color theme="1"/>
        <rFont val="Calibri"/>
        <family val="2"/>
        <charset val="178"/>
        <scheme val="minor"/>
      </rPr>
      <t xml:space="preserve">-   تاییدیه متوسطه- گواهی سلامت - </t>
    </r>
    <r>
      <rPr>
        <sz val="11"/>
        <color rgb="FFFF0000"/>
        <rFont val="Calibri"/>
        <family val="2"/>
        <scheme val="minor"/>
      </rPr>
      <t xml:space="preserve">اصل گواهی موقت- </t>
    </r>
  </si>
  <si>
    <t xml:space="preserve"> -گواهی سلامت-تاییدیه متوسطه-اصل دیپلم</t>
  </si>
  <si>
    <t xml:space="preserve">تاییدیه متوسطه-گواهی سلامت- </t>
  </si>
  <si>
    <t xml:space="preserve"> -اصل دیپلم-تاییدیه متوسطه-گواهی سلامت-معافیت تحصیلی</t>
  </si>
  <si>
    <t xml:space="preserve">اصل دیپلم-تاییدیه متوسطه-گواهی سلامت-گواهی سلامت- </t>
  </si>
  <si>
    <t xml:space="preserve">اصل دیپلم-تاییدیه متوسطه-گواهی سلامت- </t>
  </si>
  <si>
    <t>اصل دیپلم-تاییدیه متوسطه-گواهی سلامت-</t>
  </si>
  <si>
    <t>اصل دیپلم-تاییدیه متوسطه-گواهی سلامت-نامه انصراف-</t>
  </si>
  <si>
    <t>نامه انصراف-اصل دیپلم-تاییدیه متوسطه-گواهی سلامت-</t>
  </si>
  <si>
    <t xml:space="preserve"> -اصل دیپلم-گواهی سلامت-تاییدیه متوسطه</t>
  </si>
  <si>
    <t>اصل دیپلم-کپی کارنامه مالی-اصل کارنامه متوسطه-تاییدیه متوسطه-گواهی سلامت-</t>
  </si>
  <si>
    <t>کپی تعهد به فراجا-فرم شماره 7-تاییدیه متوسطه-گواهی سلامت-</t>
  </si>
  <si>
    <t xml:space="preserve">اصل نامه انصراف-تاییدیه متوسطه-گواهی سلامت - </t>
  </si>
  <si>
    <t>کپی کارنامه مالی-اصل دیپلم-تاییدیه متوسطه-گواهی سلامت-</t>
  </si>
  <si>
    <t xml:space="preserve"> -گواهی متوسطه-تاییدیه متوسطه-گواهی سلامت</t>
  </si>
  <si>
    <r>
      <t xml:space="preserve"> گواهی سلامت - تاییدیه متوسطه-</t>
    </r>
    <r>
      <rPr>
        <sz val="11"/>
        <color rgb="FFFF0000"/>
        <rFont val="Calibri"/>
        <family val="2"/>
        <scheme val="minor"/>
      </rPr>
      <t>اصل دیپلم -</t>
    </r>
  </si>
  <si>
    <t>اصل دیپلم--تاییدیه متوسطه-گواهی سلامت-معافیت</t>
  </si>
  <si>
    <t>کارنامه مالی-اصل دیپلم-تاییدیه متوسطه-گواهی سلامت-</t>
  </si>
  <si>
    <r>
      <t>گواهی سلامت - تاییدیه متوسطه-</t>
    </r>
    <r>
      <rPr>
        <sz val="11"/>
        <color theme="1"/>
        <rFont val="Calibri"/>
        <family val="2"/>
        <charset val="178"/>
        <scheme val="minor"/>
      </rPr>
      <t xml:space="preserve">  کارنامه مالی -</t>
    </r>
  </si>
  <si>
    <r>
      <t xml:space="preserve"> - تاییدیه متوسطه وپیش دانشگاهی </t>
    </r>
    <r>
      <rPr>
        <sz val="11"/>
        <color rgb="FFFF0000"/>
        <rFont val="Calibri"/>
        <family val="2"/>
        <scheme val="minor"/>
      </rPr>
      <t xml:space="preserve">  </t>
    </r>
  </si>
  <si>
    <t>گواهی موقت ت.ع. 1400/6/2 -تاییدیه متوسطه- گواهی سلامت</t>
  </si>
  <si>
    <t xml:space="preserve"> - گواهی موقت 1403/11/28 - 6قطعه عکس-اصل دیپلم--گواهی سلامت-تاییدیه تحصیلی</t>
  </si>
  <si>
    <r>
      <rPr>
        <sz val="11"/>
        <color rgb="FFFF0000"/>
        <rFont val="Calibri"/>
        <family val="2"/>
        <scheme val="minor"/>
      </rPr>
      <t xml:space="preserve">اصل دیپلم  </t>
    </r>
    <r>
      <rPr>
        <sz val="11"/>
        <color theme="1"/>
        <rFont val="Calibri"/>
        <family val="2"/>
        <charset val="178"/>
        <scheme val="minor"/>
      </rPr>
      <t>- گواهی سلامت- تاییدیه متوسطه-</t>
    </r>
  </si>
  <si>
    <r>
      <t xml:space="preserve">تاییدیه متوسطه - </t>
    </r>
    <r>
      <rPr>
        <sz val="11"/>
        <color rgb="FFFF0000"/>
        <rFont val="Calibri"/>
        <family val="2"/>
        <scheme val="minor"/>
      </rPr>
      <t>گواهی سلامت- اصل دیپلم -</t>
    </r>
  </si>
  <si>
    <t xml:space="preserve">مدارک کارنامه قبلی-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</si>
</sst>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69" totalsRowShown="0">
  <autoFilter ref="A1:E269" xr:uid="{00000000-0009-0000-0100-000001000000}"/>
  <tableColumns count="5">
    <tableColumn id="1" xr3:uid="{00000000-0010-0000-0000-000001000000}" name="شماره دانشجویی" dataDxfId="4"/>
    <tableColumn id="2" xr3:uid="{00000000-0010-0000-0000-000002000000}" name="نام" dataDxfId="3"/>
    <tableColumn id="3" xr3:uid="{00000000-0010-0000-0000-000003000000}" name="نام‌خانوادگی" dataDxfId="2"/>
    <tableColumn id="6" xr3:uid="{00000000-0010-0000-0000-000006000000}" name="رشته " dataDxfId="1"/>
    <tableColumn id="4" xr3:uid="{00000000-0010-0000-0000-000004000000}" name="نواق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9"/>
  <sheetViews>
    <sheetView rightToLeft="1" tabSelected="1" workbookViewId="0">
      <pane ySplit="1" topLeftCell="A2" activePane="bottomLeft" state="frozen"/>
      <selection pane="bottomLeft" sqref="A1:XFD1"/>
    </sheetView>
  </sheetViews>
  <sheetFormatPr defaultRowHeight="32.25" customHeight="1" x14ac:dyDescent="0.25"/>
  <cols>
    <col min="1" max="1" width="18.28515625" customWidth="1"/>
    <col min="2" max="2" width="14.85546875" customWidth="1"/>
    <col min="3" max="3" width="17.85546875" customWidth="1"/>
    <col min="4" max="4" width="22.42578125" style="3" customWidth="1"/>
    <col min="5" max="5" width="150" customWidth="1"/>
  </cols>
  <sheetData>
    <row r="1" spans="1:5" ht="32.25" customHeight="1" x14ac:dyDescent="0.35">
      <c r="A1" s="1" t="s">
        <v>0</v>
      </c>
      <c r="B1" s="1" t="s">
        <v>1</v>
      </c>
      <c r="C1" s="1" t="s">
        <v>2</v>
      </c>
      <c r="D1" s="1" t="s">
        <v>584</v>
      </c>
      <c r="E1" s="2" t="s">
        <v>3</v>
      </c>
    </row>
    <row r="2" spans="1:5" ht="32.25" customHeight="1" x14ac:dyDescent="0.25">
      <c r="A2" s="3" t="str">
        <f>"4031130001510001"</f>
        <v>4031130001510001</v>
      </c>
      <c r="B2" s="3" t="s">
        <v>4</v>
      </c>
      <c r="C2" s="3" t="s">
        <v>5</v>
      </c>
      <c r="D2" s="3" t="s">
        <v>283</v>
      </c>
      <c r="E2" s="5" t="s">
        <v>6</v>
      </c>
    </row>
    <row r="3" spans="1:5" ht="32.25" customHeight="1" x14ac:dyDescent="0.25">
      <c r="A3" s="3" t="str">
        <f>"4031130001510002"</f>
        <v>4031130001510002</v>
      </c>
      <c r="B3" s="3" t="s">
        <v>7</v>
      </c>
      <c r="C3" s="3" t="s">
        <v>8</v>
      </c>
      <c r="D3" s="3" t="s">
        <v>283</v>
      </c>
      <c r="E3" s="5" t="s">
        <v>9</v>
      </c>
    </row>
    <row r="4" spans="1:5" ht="32.25" customHeight="1" x14ac:dyDescent="0.25">
      <c r="A4" s="3" t="str">
        <f>"4031130001510003"</f>
        <v>4031130001510003</v>
      </c>
      <c r="B4" s="3" t="s">
        <v>10</v>
      </c>
      <c r="C4" s="3" t="s">
        <v>11</v>
      </c>
      <c r="D4" s="3" t="s">
        <v>283</v>
      </c>
      <c r="E4" s="3" t="s">
        <v>610</v>
      </c>
    </row>
    <row r="5" spans="1:5" ht="32.25" customHeight="1" x14ac:dyDescent="0.25">
      <c r="A5" s="3" t="str">
        <f>"4031130001510004"</f>
        <v>4031130001510004</v>
      </c>
      <c r="B5" s="3" t="s">
        <v>12</v>
      </c>
      <c r="C5" s="3" t="s">
        <v>13</v>
      </c>
      <c r="D5" s="3" t="s">
        <v>283</v>
      </c>
      <c r="E5" s="5" t="s">
        <v>14</v>
      </c>
    </row>
    <row r="6" spans="1:5" ht="32.25" customHeight="1" x14ac:dyDescent="0.25">
      <c r="A6" s="3" t="str">
        <f>"4031130001510005"</f>
        <v>4031130001510005</v>
      </c>
      <c r="B6" s="3" t="s">
        <v>15</v>
      </c>
      <c r="C6" s="3" t="s">
        <v>16</v>
      </c>
      <c r="D6" s="3" t="s">
        <v>283</v>
      </c>
      <c r="E6" s="5" t="s">
        <v>17</v>
      </c>
    </row>
    <row r="7" spans="1:5" ht="32.25" customHeight="1" x14ac:dyDescent="0.25">
      <c r="A7" s="3" t="str">
        <f>"4031130001510006"</f>
        <v>4031130001510006</v>
      </c>
      <c r="B7" s="3" t="s">
        <v>18</v>
      </c>
      <c r="C7" s="3" t="s">
        <v>19</v>
      </c>
      <c r="D7" s="3" t="s">
        <v>283</v>
      </c>
      <c r="E7" s="5" t="s">
        <v>20</v>
      </c>
    </row>
    <row r="8" spans="1:5" ht="32.25" customHeight="1" x14ac:dyDescent="0.25">
      <c r="A8" s="3" t="str">
        <f>"4031130001510007"</f>
        <v>4031130001510007</v>
      </c>
      <c r="B8" s="3" t="s">
        <v>21</v>
      </c>
      <c r="C8" s="3" t="s">
        <v>22</v>
      </c>
      <c r="D8" s="3" t="s">
        <v>283</v>
      </c>
      <c r="E8" s="3" t="s">
        <v>23</v>
      </c>
    </row>
    <row r="9" spans="1:5" ht="32.25" customHeight="1" x14ac:dyDescent="0.25">
      <c r="A9" s="3" t="str">
        <f>"4031130001510008"</f>
        <v>4031130001510008</v>
      </c>
      <c r="B9" s="3" t="s">
        <v>24</v>
      </c>
      <c r="C9" s="3" t="s">
        <v>25</v>
      </c>
      <c r="D9" s="3" t="s">
        <v>283</v>
      </c>
      <c r="E9" s="3" t="s">
        <v>23</v>
      </c>
    </row>
    <row r="10" spans="1:5" ht="32.25" customHeight="1" x14ac:dyDescent="0.25">
      <c r="A10" s="3" t="str">
        <f>"4031130001510009"</f>
        <v>4031130001510009</v>
      </c>
      <c r="B10" s="3" t="s">
        <v>26</v>
      </c>
      <c r="C10" s="3" t="s">
        <v>27</v>
      </c>
      <c r="D10" s="3" t="s">
        <v>283</v>
      </c>
      <c r="E10" s="3" t="s">
        <v>578</v>
      </c>
    </row>
    <row r="11" spans="1:5" ht="32.25" customHeight="1" x14ac:dyDescent="0.25">
      <c r="A11" s="3" t="str">
        <f>"4031130001510010"</f>
        <v>4031130001510010</v>
      </c>
      <c r="B11" s="3" t="s">
        <v>28</v>
      </c>
      <c r="C11" s="3" t="s">
        <v>29</v>
      </c>
      <c r="D11" s="3" t="s">
        <v>283</v>
      </c>
      <c r="E11" s="3" t="s">
        <v>30</v>
      </c>
    </row>
    <row r="12" spans="1:5" ht="32.25" customHeight="1" x14ac:dyDescent="0.25">
      <c r="A12" s="3" t="str">
        <f>"4031130001510011"</f>
        <v>4031130001510011</v>
      </c>
      <c r="B12" s="3" t="s">
        <v>31</v>
      </c>
      <c r="C12" s="3" t="s">
        <v>32</v>
      </c>
      <c r="D12" s="3" t="s">
        <v>283</v>
      </c>
      <c r="E12" s="3" t="s">
        <v>33</v>
      </c>
    </row>
    <row r="13" spans="1:5" ht="32.25" customHeight="1" x14ac:dyDescent="0.25">
      <c r="A13" s="3" t="str">
        <f>"4031130001510012"</f>
        <v>4031130001510012</v>
      </c>
      <c r="B13" s="3" t="s">
        <v>34</v>
      </c>
      <c r="C13" s="3" t="s">
        <v>35</v>
      </c>
      <c r="D13" s="3" t="s">
        <v>283</v>
      </c>
      <c r="E13" s="5" t="s">
        <v>36</v>
      </c>
    </row>
    <row r="14" spans="1:5" ht="32.25" customHeight="1" x14ac:dyDescent="0.25">
      <c r="A14" s="3" t="str">
        <f>"4031130001510013"</f>
        <v>4031130001510013</v>
      </c>
      <c r="B14" s="3" t="s">
        <v>37</v>
      </c>
      <c r="C14" s="3" t="s">
        <v>38</v>
      </c>
      <c r="D14" s="3" t="s">
        <v>283</v>
      </c>
      <c r="E14" s="3" t="s">
        <v>582</v>
      </c>
    </row>
    <row r="15" spans="1:5" ht="32.25" customHeight="1" x14ac:dyDescent="0.25">
      <c r="A15" s="3" t="str">
        <f>"4031130001510015"</f>
        <v>4031130001510015</v>
      </c>
      <c r="B15" s="3" t="s">
        <v>39</v>
      </c>
      <c r="C15" s="3" t="s">
        <v>40</v>
      </c>
      <c r="D15" s="3" t="s">
        <v>283</v>
      </c>
      <c r="E15" s="3" t="s">
        <v>41</v>
      </c>
    </row>
    <row r="16" spans="1:5" ht="32.25" customHeight="1" x14ac:dyDescent="0.25">
      <c r="A16" s="3" t="str">
        <f>"4031130001510016"</f>
        <v>4031130001510016</v>
      </c>
      <c r="B16" s="3" t="s">
        <v>42</v>
      </c>
      <c r="C16" s="3" t="s">
        <v>43</v>
      </c>
      <c r="D16" s="3" t="s">
        <v>283</v>
      </c>
      <c r="E16" s="3" t="s">
        <v>577</v>
      </c>
    </row>
    <row r="17" spans="1:5" ht="32.25" customHeight="1" x14ac:dyDescent="0.25">
      <c r="A17" s="3" t="str">
        <f>"4031130001510017"</f>
        <v>4031130001510017</v>
      </c>
      <c r="B17" s="3" t="s">
        <v>44</v>
      </c>
      <c r="C17" s="3" t="s">
        <v>45</v>
      </c>
      <c r="D17" s="3" t="s">
        <v>283</v>
      </c>
      <c r="E17" s="3" t="s">
        <v>46</v>
      </c>
    </row>
    <row r="18" spans="1:5" ht="32.25" customHeight="1" x14ac:dyDescent="0.25">
      <c r="A18" s="3" t="str">
        <f>"4031130001510018"</f>
        <v>4031130001510018</v>
      </c>
      <c r="B18" s="3" t="s">
        <v>47</v>
      </c>
      <c r="C18" s="3" t="s">
        <v>48</v>
      </c>
      <c r="D18" s="3" t="s">
        <v>283</v>
      </c>
      <c r="E18" s="3" t="s">
        <v>41</v>
      </c>
    </row>
    <row r="19" spans="1:5" ht="32.25" customHeight="1" x14ac:dyDescent="0.25">
      <c r="A19" s="3" t="str">
        <f>"4031130001510019"</f>
        <v>4031130001510019</v>
      </c>
      <c r="B19" s="3" t="s">
        <v>49</v>
      </c>
      <c r="C19" s="3" t="s">
        <v>50</v>
      </c>
      <c r="D19" s="3" t="s">
        <v>283</v>
      </c>
      <c r="E19" s="3" t="s">
        <v>41</v>
      </c>
    </row>
    <row r="20" spans="1:5" ht="32.25" customHeight="1" x14ac:dyDescent="0.25">
      <c r="A20" s="3" t="str">
        <f>"4031130001510020"</f>
        <v>4031130001510020</v>
      </c>
      <c r="B20" s="3" t="s">
        <v>51</v>
      </c>
      <c r="C20" s="3" t="s">
        <v>52</v>
      </c>
      <c r="D20" s="3" t="s">
        <v>283</v>
      </c>
      <c r="E20" s="3" t="s">
        <v>53</v>
      </c>
    </row>
    <row r="21" spans="1:5" ht="32.25" customHeight="1" x14ac:dyDescent="0.25">
      <c r="A21" s="3" t="str">
        <f>"4031130001510021"</f>
        <v>4031130001510021</v>
      </c>
      <c r="B21" s="3" t="s">
        <v>54</v>
      </c>
      <c r="C21" s="3" t="s">
        <v>55</v>
      </c>
      <c r="D21" s="3" t="s">
        <v>283</v>
      </c>
      <c r="E21" s="3" t="s">
        <v>56</v>
      </c>
    </row>
    <row r="22" spans="1:5" ht="32.25" customHeight="1" x14ac:dyDescent="0.25">
      <c r="A22" s="3" t="str">
        <f>"4031130001510022"</f>
        <v>4031130001510022</v>
      </c>
      <c r="B22" s="3" t="s">
        <v>57</v>
      </c>
      <c r="C22" s="3" t="s">
        <v>58</v>
      </c>
      <c r="D22" s="3" t="s">
        <v>283</v>
      </c>
      <c r="E22" s="5" t="s">
        <v>59</v>
      </c>
    </row>
    <row r="23" spans="1:5" ht="32.25" customHeight="1" x14ac:dyDescent="0.25">
      <c r="A23" s="3" t="str">
        <f>"4031130001510023"</f>
        <v>4031130001510023</v>
      </c>
      <c r="B23" s="3" t="s">
        <v>60</v>
      </c>
      <c r="C23" s="3" t="s">
        <v>61</v>
      </c>
      <c r="D23" s="3" t="s">
        <v>283</v>
      </c>
      <c r="E23" s="5" t="s">
        <v>62</v>
      </c>
    </row>
    <row r="24" spans="1:5" ht="32.25" customHeight="1" x14ac:dyDescent="0.25">
      <c r="A24" s="3" t="str">
        <f>"4031130001510024"</f>
        <v>4031130001510024</v>
      </c>
      <c r="B24" s="3" t="s">
        <v>37</v>
      </c>
      <c r="C24" s="3" t="s">
        <v>63</v>
      </c>
      <c r="D24" s="3" t="s">
        <v>283</v>
      </c>
      <c r="E24" s="3" t="s">
        <v>64</v>
      </c>
    </row>
    <row r="25" spans="1:5" ht="32.25" customHeight="1" x14ac:dyDescent="0.25">
      <c r="A25" s="3" t="str">
        <f>"4031130001510025"</f>
        <v>4031130001510025</v>
      </c>
      <c r="B25" s="3" t="s">
        <v>65</v>
      </c>
      <c r="C25" s="3" t="s">
        <v>66</v>
      </c>
      <c r="D25" s="3" t="s">
        <v>283</v>
      </c>
      <c r="E25" s="5" t="s">
        <v>67</v>
      </c>
    </row>
    <row r="26" spans="1:5" ht="32.25" customHeight="1" x14ac:dyDescent="0.25">
      <c r="A26" s="3" t="str">
        <f>"4031130001510026"</f>
        <v>4031130001510026</v>
      </c>
      <c r="B26" s="3" t="s">
        <v>68</v>
      </c>
      <c r="C26" s="3" t="s">
        <v>69</v>
      </c>
      <c r="D26" s="3" t="s">
        <v>283</v>
      </c>
      <c r="E26" s="3" t="s">
        <v>56</v>
      </c>
    </row>
    <row r="27" spans="1:5" ht="32.25" customHeight="1" x14ac:dyDescent="0.25">
      <c r="A27" s="3" t="str">
        <f>"4031130001510027"</f>
        <v>4031130001510027</v>
      </c>
      <c r="B27" s="3" t="s">
        <v>70</v>
      </c>
      <c r="C27" s="3" t="s">
        <v>71</v>
      </c>
      <c r="D27" s="3" t="s">
        <v>283</v>
      </c>
      <c r="E27" s="3" t="s">
        <v>72</v>
      </c>
    </row>
    <row r="28" spans="1:5" ht="32.25" customHeight="1" x14ac:dyDescent="0.25">
      <c r="A28" s="3" t="str">
        <f>"4031130001510028"</f>
        <v>4031130001510028</v>
      </c>
      <c r="B28" s="3" t="s">
        <v>73</v>
      </c>
      <c r="C28" s="3" t="s">
        <v>74</v>
      </c>
      <c r="D28" s="3" t="s">
        <v>283</v>
      </c>
      <c r="E28" s="5" t="s">
        <v>608</v>
      </c>
    </row>
    <row r="29" spans="1:5" ht="32.25" customHeight="1" x14ac:dyDescent="0.25">
      <c r="A29" s="3" t="str">
        <f>"4031130001510029"</f>
        <v>4031130001510029</v>
      </c>
      <c r="B29" s="3" t="s">
        <v>75</v>
      </c>
      <c r="C29" s="3" t="s">
        <v>76</v>
      </c>
      <c r="D29" s="3" t="s">
        <v>283</v>
      </c>
      <c r="E29" s="5" t="s">
        <v>77</v>
      </c>
    </row>
    <row r="30" spans="1:5" ht="32.25" customHeight="1" x14ac:dyDescent="0.25">
      <c r="A30" s="3" t="str">
        <f>"4031130001510030"</f>
        <v>4031130001510030</v>
      </c>
      <c r="B30" s="3" t="s">
        <v>78</v>
      </c>
      <c r="C30" s="3" t="s">
        <v>79</v>
      </c>
      <c r="D30" s="3" t="s">
        <v>283</v>
      </c>
      <c r="E30" s="3" t="s">
        <v>80</v>
      </c>
    </row>
    <row r="31" spans="1:5" ht="32.25" customHeight="1" x14ac:dyDescent="0.25">
      <c r="A31" s="3" t="str">
        <f>"4031130001510031"</f>
        <v>4031130001510031</v>
      </c>
      <c r="B31" s="3" t="s">
        <v>78</v>
      </c>
      <c r="C31" s="3" t="s">
        <v>81</v>
      </c>
      <c r="D31" s="3" t="s">
        <v>283</v>
      </c>
      <c r="E31" s="3" t="s">
        <v>82</v>
      </c>
    </row>
    <row r="32" spans="1:5" ht="32.25" customHeight="1" x14ac:dyDescent="0.25">
      <c r="A32" s="3" t="str">
        <f>"4031130001510032"</f>
        <v>4031130001510032</v>
      </c>
      <c r="B32" s="3" t="s">
        <v>83</v>
      </c>
      <c r="C32" s="3" t="s">
        <v>84</v>
      </c>
      <c r="D32" s="3" t="s">
        <v>283</v>
      </c>
      <c r="E32" s="3" t="s">
        <v>85</v>
      </c>
    </row>
    <row r="33" spans="1:5" ht="32.25" customHeight="1" x14ac:dyDescent="0.25">
      <c r="A33" s="3" t="str">
        <f>"4031130001510033"</f>
        <v>4031130001510033</v>
      </c>
      <c r="B33" s="3" t="s">
        <v>86</v>
      </c>
      <c r="C33" s="3" t="s">
        <v>87</v>
      </c>
      <c r="D33" s="3" t="s">
        <v>283</v>
      </c>
      <c r="E33" s="3" t="s">
        <v>88</v>
      </c>
    </row>
    <row r="34" spans="1:5" ht="32.25" customHeight="1" x14ac:dyDescent="0.25">
      <c r="A34" s="3" t="str">
        <f>"4031130001510034"</f>
        <v>4031130001510034</v>
      </c>
      <c r="B34" s="3" t="s">
        <v>89</v>
      </c>
      <c r="C34" s="3" t="s">
        <v>90</v>
      </c>
      <c r="D34" s="3" t="s">
        <v>283</v>
      </c>
      <c r="E34" s="3" t="s">
        <v>91</v>
      </c>
    </row>
    <row r="35" spans="1:5" ht="32.25" customHeight="1" x14ac:dyDescent="0.25">
      <c r="A35" s="3" t="str">
        <f>"4031130001510035"</f>
        <v>4031130001510035</v>
      </c>
      <c r="B35" s="3" t="s">
        <v>60</v>
      </c>
      <c r="C35" s="3" t="s">
        <v>92</v>
      </c>
      <c r="D35" s="3" t="s">
        <v>283</v>
      </c>
      <c r="E35" s="3" t="s">
        <v>93</v>
      </c>
    </row>
    <row r="36" spans="1:5" ht="32.25" customHeight="1" x14ac:dyDescent="0.25">
      <c r="A36" s="3" t="str">
        <f>"4031130001510036"</f>
        <v>4031130001510036</v>
      </c>
      <c r="B36" s="3" t="s">
        <v>54</v>
      </c>
      <c r="C36" s="3" t="s">
        <v>94</v>
      </c>
      <c r="D36" s="3" t="s">
        <v>283</v>
      </c>
      <c r="E36" s="3" t="s">
        <v>95</v>
      </c>
    </row>
    <row r="37" spans="1:5" ht="32.25" customHeight="1" x14ac:dyDescent="0.25">
      <c r="A37" s="3" t="str">
        <f>"4031130001510037"</f>
        <v>4031130001510037</v>
      </c>
      <c r="B37" s="3" t="s">
        <v>96</v>
      </c>
      <c r="C37" s="3" t="s">
        <v>97</v>
      </c>
      <c r="D37" s="3" t="s">
        <v>283</v>
      </c>
      <c r="E37" s="3" t="s">
        <v>98</v>
      </c>
    </row>
    <row r="38" spans="1:5" ht="32.25" customHeight="1" x14ac:dyDescent="0.25">
      <c r="A38" s="3" t="str">
        <f>"4031130001510038"</f>
        <v>4031130001510038</v>
      </c>
      <c r="B38" s="3" t="s">
        <v>99</v>
      </c>
      <c r="C38" s="3" t="s">
        <v>100</v>
      </c>
      <c r="D38" s="3" t="s">
        <v>283</v>
      </c>
      <c r="E38" s="3" t="s">
        <v>56</v>
      </c>
    </row>
    <row r="39" spans="1:5" ht="32.25" customHeight="1" x14ac:dyDescent="0.25">
      <c r="A39" s="3" t="str">
        <f>"4031130001510039"</f>
        <v>4031130001510039</v>
      </c>
      <c r="B39" s="3" t="s">
        <v>101</v>
      </c>
      <c r="C39" s="3" t="s">
        <v>102</v>
      </c>
      <c r="D39" s="3" t="s">
        <v>283</v>
      </c>
      <c r="E39" s="3" t="s">
        <v>103</v>
      </c>
    </row>
    <row r="40" spans="1:5" ht="32.25" customHeight="1" x14ac:dyDescent="0.25">
      <c r="A40" s="3" t="str">
        <f>"4031130001510040"</f>
        <v>4031130001510040</v>
      </c>
      <c r="B40" s="3" t="s">
        <v>104</v>
      </c>
      <c r="C40" s="3" t="s">
        <v>105</v>
      </c>
      <c r="D40" s="3" t="s">
        <v>283</v>
      </c>
      <c r="E40" s="3" t="s">
        <v>56</v>
      </c>
    </row>
    <row r="41" spans="1:5" ht="32.25" customHeight="1" x14ac:dyDescent="0.25">
      <c r="A41" s="3" t="str">
        <f>"4031130001510041"</f>
        <v>4031130001510041</v>
      </c>
      <c r="B41" s="3" t="s">
        <v>106</v>
      </c>
      <c r="C41" s="3" t="s">
        <v>107</v>
      </c>
      <c r="D41" s="3" t="s">
        <v>283</v>
      </c>
      <c r="E41" s="3" t="s">
        <v>581</v>
      </c>
    </row>
    <row r="42" spans="1:5" ht="32.25" customHeight="1" x14ac:dyDescent="0.25">
      <c r="A42" s="3" t="str">
        <f>"4031130001510042"</f>
        <v>4031130001510042</v>
      </c>
      <c r="B42" s="3" t="s">
        <v>108</v>
      </c>
      <c r="C42" s="3" t="s">
        <v>109</v>
      </c>
      <c r="D42" s="3" t="s">
        <v>283</v>
      </c>
      <c r="E42" s="3" t="s">
        <v>110</v>
      </c>
    </row>
    <row r="43" spans="1:5" ht="32.25" customHeight="1" x14ac:dyDescent="0.25">
      <c r="A43" s="3" t="str">
        <f>"4031130001510043"</f>
        <v>4031130001510043</v>
      </c>
      <c r="B43" s="3" t="s">
        <v>111</v>
      </c>
      <c r="C43" s="3" t="s">
        <v>112</v>
      </c>
      <c r="D43" s="3" t="s">
        <v>283</v>
      </c>
      <c r="E43" s="3" t="s">
        <v>80</v>
      </c>
    </row>
    <row r="44" spans="1:5" ht="32.25" customHeight="1" x14ac:dyDescent="0.25">
      <c r="A44" s="3" t="str">
        <f>"4031130001510044"</f>
        <v>4031130001510044</v>
      </c>
      <c r="B44" s="3" t="s">
        <v>10</v>
      </c>
      <c r="C44" s="3" t="s">
        <v>113</v>
      </c>
      <c r="D44" s="3" t="s">
        <v>283</v>
      </c>
      <c r="E44" s="3" t="s">
        <v>114</v>
      </c>
    </row>
    <row r="45" spans="1:5" ht="32.25" customHeight="1" x14ac:dyDescent="0.25">
      <c r="A45" s="3" t="str">
        <f>"4031130001510045"</f>
        <v>4031130001510045</v>
      </c>
      <c r="B45" s="3" t="s">
        <v>115</v>
      </c>
      <c r="C45" s="3" t="s">
        <v>116</v>
      </c>
      <c r="D45" s="3" t="s">
        <v>283</v>
      </c>
      <c r="E45" s="3" t="s">
        <v>601</v>
      </c>
    </row>
    <row r="46" spans="1:5" ht="32.25" customHeight="1" x14ac:dyDescent="0.25">
      <c r="A46" s="3" t="str">
        <f>"4031130001510046"</f>
        <v>4031130001510046</v>
      </c>
      <c r="B46" s="3" t="s">
        <v>117</v>
      </c>
      <c r="C46" s="3" t="s">
        <v>118</v>
      </c>
      <c r="D46" s="3" t="s">
        <v>283</v>
      </c>
      <c r="E46" s="3" t="s">
        <v>80</v>
      </c>
    </row>
    <row r="47" spans="1:5" ht="32.25" customHeight="1" x14ac:dyDescent="0.25">
      <c r="A47" s="3" t="str">
        <f>"4031130001510047"</f>
        <v>4031130001510047</v>
      </c>
      <c r="B47" s="3" t="s">
        <v>119</v>
      </c>
      <c r="C47" s="3" t="s">
        <v>120</v>
      </c>
      <c r="D47" s="3" t="s">
        <v>283</v>
      </c>
      <c r="E47" s="3" t="s">
        <v>114</v>
      </c>
    </row>
    <row r="48" spans="1:5" ht="32.25" customHeight="1" x14ac:dyDescent="0.25">
      <c r="A48" s="3" t="str">
        <f>"4031130001510048"</f>
        <v>4031130001510048</v>
      </c>
      <c r="B48" s="3" t="s">
        <v>121</v>
      </c>
      <c r="C48" s="3" t="s">
        <v>122</v>
      </c>
      <c r="D48" s="3" t="s">
        <v>283</v>
      </c>
      <c r="E48" s="3" t="s">
        <v>123</v>
      </c>
    </row>
    <row r="49" spans="1:5" ht="32.25" customHeight="1" x14ac:dyDescent="0.25">
      <c r="A49" s="3" t="str">
        <f>"4031130001510049"</f>
        <v>4031130001510049</v>
      </c>
      <c r="B49" s="3" t="s">
        <v>124</v>
      </c>
      <c r="C49" s="3" t="s">
        <v>125</v>
      </c>
      <c r="D49" s="3" t="s">
        <v>283</v>
      </c>
      <c r="E49" s="3" t="s">
        <v>126</v>
      </c>
    </row>
    <row r="50" spans="1:5" ht="32.25" customHeight="1" x14ac:dyDescent="0.25">
      <c r="A50" s="3" t="str">
        <f>"4031130001510050"</f>
        <v>4031130001510050</v>
      </c>
      <c r="B50" s="3" t="s">
        <v>127</v>
      </c>
      <c r="C50" s="3" t="s">
        <v>128</v>
      </c>
      <c r="D50" s="3" t="s">
        <v>283</v>
      </c>
      <c r="E50" s="3" t="s">
        <v>129</v>
      </c>
    </row>
    <row r="51" spans="1:5" ht="32.25" customHeight="1" x14ac:dyDescent="0.25">
      <c r="A51" s="3" t="str">
        <f>"4031130001510051"</f>
        <v>4031130001510051</v>
      </c>
      <c r="B51" s="3" t="s">
        <v>15</v>
      </c>
      <c r="C51" s="3" t="s">
        <v>130</v>
      </c>
      <c r="D51" s="3" t="s">
        <v>283</v>
      </c>
      <c r="E51" s="3" t="s">
        <v>609</v>
      </c>
    </row>
    <row r="52" spans="1:5" ht="32.25" customHeight="1" x14ac:dyDescent="0.25">
      <c r="A52" s="3" t="str">
        <f>"4031130001510052"</f>
        <v>4031130001510052</v>
      </c>
      <c r="B52" s="3" t="s">
        <v>131</v>
      </c>
      <c r="C52" s="3" t="s">
        <v>132</v>
      </c>
      <c r="D52" s="3" t="s">
        <v>283</v>
      </c>
      <c r="E52" s="5" t="s">
        <v>133</v>
      </c>
    </row>
    <row r="53" spans="1:5" ht="32.25" customHeight="1" x14ac:dyDescent="0.25">
      <c r="A53" s="3" t="str">
        <f>"4031130001510053"</f>
        <v>4031130001510053</v>
      </c>
      <c r="B53" s="3" t="s">
        <v>134</v>
      </c>
      <c r="C53" s="3" t="s">
        <v>135</v>
      </c>
      <c r="D53" s="3" t="s">
        <v>283</v>
      </c>
      <c r="E53" s="3" t="s">
        <v>114</v>
      </c>
    </row>
    <row r="54" spans="1:5" ht="32.25" customHeight="1" x14ac:dyDescent="0.25">
      <c r="A54" s="3" t="str">
        <f>"4031130001510054"</f>
        <v>4031130001510054</v>
      </c>
      <c r="B54" s="3" t="s">
        <v>136</v>
      </c>
      <c r="C54" s="3" t="s">
        <v>137</v>
      </c>
      <c r="D54" s="3" t="s">
        <v>283</v>
      </c>
      <c r="E54" s="3" t="s">
        <v>138</v>
      </c>
    </row>
    <row r="55" spans="1:5" ht="32.25" customHeight="1" x14ac:dyDescent="0.25">
      <c r="A55" s="3" t="str">
        <f>"4031130001510055"</f>
        <v>4031130001510055</v>
      </c>
      <c r="B55" s="3" t="s">
        <v>34</v>
      </c>
      <c r="C55" s="3" t="s">
        <v>139</v>
      </c>
      <c r="D55" s="3" t="s">
        <v>283</v>
      </c>
      <c r="E55" s="5" t="s">
        <v>140</v>
      </c>
    </row>
    <row r="56" spans="1:5" ht="32.25" customHeight="1" x14ac:dyDescent="0.25">
      <c r="A56" s="3" t="str">
        <f>"4031130001510056"</f>
        <v>4031130001510056</v>
      </c>
      <c r="B56" s="3" t="s">
        <v>70</v>
      </c>
      <c r="C56" s="3" t="s">
        <v>141</v>
      </c>
      <c r="D56" s="3" t="s">
        <v>283</v>
      </c>
      <c r="E56" s="5" t="s">
        <v>142</v>
      </c>
    </row>
    <row r="57" spans="1:5" ht="32.25" customHeight="1" x14ac:dyDescent="0.25">
      <c r="A57" s="3" t="str">
        <f>"4031130001510057"</f>
        <v>4031130001510057</v>
      </c>
      <c r="B57" s="3" t="s">
        <v>143</v>
      </c>
      <c r="C57" s="3" t="s">
        <v>144</v>
      </c>
      <c r="D57" s="3" t="s">
        <v>283</v>
      </c>
      <c r="E57" s="5" t="s">
        <v>145</v>
      </c>
    </row>
    <row r="58" spans="1:5" ht="32.25" customHeight="1" x14ac:dyDescent="0.25">
      <c r="A58" s="3" t="str">
        <f>"4031130001510058"</f>
        <v>4031130001510058</v>
      </c>
      <c r="B58" s="3" t="s">
        <v>146</v>
      </c>
      <c r="C58" s="3" t="s">
        <v>147</v>
      </c>
      <c r="D58" s="3" t="s">
        <v>283</v>
      </c>
      <c r="E58" s="3" t="s">
        <v>148</v>
      </c>
    </row>
    <row r="59" spans="1:5" ht="32.25" customHeight="1" x14ac:dyDescent="0.25">
      <c r="A59" s="3" t="str">
        <f>"4031130001510059"</f>
        <v>4031130001510059</v>
      </c>
      <c r="B59" s="3" t="s">
        <v>149</v>
      </c>
      <c r="C59" s="3" t="s">
        <v>150</v>
      </c>
      <c r="D59" s="3" t="s">
        <v>283</v>
      </c>
      <c r="E59" s="3" t="s">
        <v>151</v>
      </c>
    </row>
    <row r="60" spans="1:5" ht="32.25" customHeight="1" x14ac:dyDescent="0.25">
      <c r="A60" s="3" t="str">
        <f>"4031130001510060"</f>
        <v>4031130001510060</v>
      </c>
      <c r="B60" s="3" t="s">
        <v>152</v>
      </c>
      <c r="C60" s="3" t="s">
        <v>153</v>
      </c>
      <c r="D60" s="3" t="s">
        <v>283</v>
      </c>
      <c r="E60" s="3" t="s">
        <v>154</v>
      </c>
    </row>
    <row r="61" spans="1:5" ht="32.25" customHeight="1" x14ac:dyDescent="0.25">
      <c r="A61" s="3" t="str">
        <f>"4031130001510061"</f>
        <v>4031130001510061</v>
      </c>
      <c r="B61" s="3" t="s">
        <v>155</v>
      </c>
      <c r="C61" s="3" t="s">
        <v>156</v>
      </c>
      <c r="D61" s="3" t="s">
        <v>283</v>
      </c>
      <c r="E61" s="3" t="s">
        <v>154</v>
      </c>
    </row>
    <row r="62" spans="1:5" ht="32.25" customHeight="1" x14ac:dyDescent="0.25">
      <c r="A62" s="3" t="str">
        <f>"4031130001510062"</f>
        <v>4031130001510062</v>
      </c>
      <c r="B62" s="3" t="s">
        <v>157</v>
      </c>
      <c r="C62" s="3" t="s">
        <v>158</v>
      </c>
      <c r="D62" s="3" t="s">
        <v>283</v>
      </c>
      <c r="E62" s="3" t="s">
        <v>604</v>
      </c>
    </row>
    <row r="63" spans="1:5" ht="32.25" customHeight="1" x14ac:dyDescent="0.25">
      <c r="A63" s="3" t="str">
        <f>"4031130001510063"</f>
        <v>4031130001510063</v>
      </c>
      <c r="B63" s="3" t="s">
        <v>159</v>
      </c>
      <c r="C63" s="3" t="s">
        <v>160</v>
      </c>
      <c r="D63" s="3" t="s">
        <v>283</v>
      </c>
      <c r="E63" s="3" t="s">
        <v>161</v>
      </c>
    </row>
    <row r="64" spans="1:5" ht="32.25" customHeight="1" x14ac:dyDescent="0.25">
      <c r="A64" s="3" t="str">
        <f>"4031130001510064"</f>
        <v>4031130001510064</v>
      </c>
      <c r="B64" s="3" t="s">
        <v>162</v>
      </c>
      <c r="C64" s="3" t="s">
        <v>163</v>
      </c>
      <c r="D64" s="3" t="s">
        <v>283</v>
      </c>
      <c r="E64" s="3" t="s">
        <v>164</v>
      </c>
    </row>
    <row r="65" spans="1:5" ht="32.25" customHeight="1" x14ac:dyDescent="0.25">
      <c r="A65" s="3" t="str">
        <f>"4031130001510065"</f>
        <v>4031130001510065</v>
      </c>
      <c r="B65" s="3" t="s">
        <v>134</v>
      </c>
      <c r="C65" s="3" t="s">
        <v>165</v>
      </c>
      <c r="D65" s="3" t="s">
        <v>283</v>
      </c>
      <c r="E65" s="3" t="s">
        <v>166</v>
      </c>
    </row>
    <row r="66" spans="1:5" ht="32.25" customHeight="1" x14ac:dyDescent="0.25">
      <c r="A66" s="3" t="str">
        <f>"4031130001510067"</f>
        <v>4031130001510067</v>
      </c>
      <c r="B66" s="3" t="s">
        <v>54</v>
      </c>
      <c r="C66" s="3" t="s">
        <v>167</v>
      </c>
      <c r="D66" s="3" t="s">
        <v>283</v>
      </c>
      <c r="E66" s="5" t="s">
        <v>168</v>
      </c>
    </row>
    <row r="67" spans="1:5" ht="32.25" customHeight="1" x14ac:dyDescent="0.25">
      <c r="A67" s="3" t="str">
        <f>"4031130001510068"</f>
        <v>4031130001510068</v>
      </c>
      <c r="B67" s="3" t="s">
        <v>169</v>
      </c>
      <c r="C67" s="3" t="s">
        <v>170</v>
      </c>
      <c r="D67" s="3" t="s">
        <v>283</v>
      </c>
      <c r="E67" s="5" t="s">
        <v>171</v>
      </c>
    </row>
    <row r="68" spans="1:5" ht="32.25" customHeight="1" x14ac:dyDescent="0.25">
      <c r="A68" s="3" t="str">
        <f>"4031130001510069"</f>
        <v>4031130001510069</v>
      </c>
      <c r="B68" s="3" t="s">
        <v>134</v>
      </c>
      <c r="C68" s="3" t="s">
        <v>172</v>
      </c>
      <c r="D68" s="3" t="s">
        <v>283</v>
      </c>
      <c r="E68" s="3" t="s">
        <v>173</v>
      </c>
    </row>
    <row r="69" spans="1:5" ht="32.25" customHeight="1" x14ac:dyDescent="0.25">
      <c r="A69" s="3" t="str">
        <f>"4031130001510070"</f>
        <v>4031130001510070</v>
      </c>
      <c r="B69" s="3" t="s">
        <v>99</v>
      </c>
      <c r="C69" s="3" t="s">
        <v>174</v>
      </c>
      <c r="D69" s="3" t="s">
        <v>283</v>
      </c>
      <c r="E69" s="3" t="s">
        <v>175</v>
      </c>
    </row>
    <row r="70" spans="1:5" ht="32.25" customHeight="1" x14ac:dyDescent="0.25">
      <c r="A70" s="3" t="str">
        <f>"4031130001510071"</f>
        <v>4031130001510071</v>
      </c>
      <c r="B70" s="3" t="s">
        <v>176</v>
      </c>
      <c r="C70" s="3" t="s">
        <v>177</v>
      </c>
      <c r="D70" s="3" t="s">
        <v>283</v>
      </c>
      <c r="E70" s="3" t="s">
        <v>605</v>
      </c>
    </row>
    <row r="71" spans="1:5" ht="32.25" customHeight="1" x14ac:dyDescent="0.25">
      <c r="A71" s="3" t="str">
        <f>"4031130001510072"</f>
        <v>4031130001510072</v>
      </c>
      <c r="B71" s="3" t="s">
        <v>178</v>
      </c>
      <c r="C71" s="3" t="s">
        <v>179</v>
      </c>
      <c r="D71" s="3" t="s">
        <v>283</v>
      </c>
      <c r="E71" s="3" t="s">
        <v>180</v>
      </c>
    </row>
    <row r="72" spans="1:5" ht="32.25" customHeight="1" x14ac:dyDescent="0.25">
      <c r="A72" s="3" t="str">
        <f>"4031130001510073"</f>
        <v>4031130001510073</v>
      </c>
      <c r="B72" s="3" t="s">
        <v>134</v>
      </c>
      <c r="C72" s="3" t="s">
        <v>181</v>
      </c>
      <c r="D72" s="3" t="s">
        <v>283</v>
      </c>
      <c r="E72" s="5" t="s">
        <v>182</v>
      </c>
    </row>
    <row r="73" spans="1:5" ht="32.25" customHeight="1" x14ac:dyDescent="0.25">
      <c r="A73" s="3" t="str">
        <f>"4031130001510074"</f>
        <v>4031130001510074</v>
      </c>
      <c r="B73" s="3" t="s">
        <v>183</v>
      </c>
      <c r="C73" s="3" t="s">
        <v>184</v>
      </c>
      <c r="D73" s="3" t="s">
        <v>283</v>
      </c>
      <c r="E73" s="5" t="s">
        <v>185</v>
      </c>
    </row>
    <row r="74" spans="1:5" ht="32.25" customHeight="1" x14ac:dyDescent="0.25">
      <c r="A74" s="3" t="str">
        <f>"4031130001510075"</f>
        <v>4031130001510075</v>
      </c>
      <c r="B74" s="3" t="s">
        <v>186</v>
      </c>
      <c r="C74" s="3" t="s">
        <v>187</v>
      </c>
      <c r="D74" s="3" t="s">
        <v>283</v>
      </c>
      <c r="E74" s="5" t="s">
        <v>586</v>
      </c>
    </row>
    <row r="75" spans="1:5" ht="32.25" customHeight="1" x14ac:dyDescent="0.25">
      <c r="A75" s="3" t="str">
        <f>"4031130001510076"</f>
        <v>4031130001510076</v>
      </c>
      <c r="B75" s="3" t="s">
        <v>188</v>
      </c>
      <c r="C75" s="3" t="s">
        <v>189</v>
      </c>
      <c r="D75" s="3" t="s">
        <v>283</v>
      </c>
      <c r="E75" s="3" t="s">
        <v>190</v>
      </c>
    </row>
    <row r="76" spans="1:5" ht="32.25" customHeight="1" x14ac:dyDescent="0.25">
      <c r="A76" s="3" t="str">
        <f>"4031130001510077"</f>
        <v>4031130001510077</v>
      </c>
      <c r="B76" s="3" t="s">
        <v>191</v>
      </c>
      <c r="C76" s="3" t="s">
        <v>192</v>
      </c>
      <c r="D76" s="3" t="s">
        <v>283</v>
      </c>
      <c r="E76" s="3" t="s">
        <v>193</v>
      </c>
    </row>
    <row r="77" spans="1:5" ht="32.25" customHeight="1" x14ac:dyDescent="0.25">
      <c r="A77" s="3" t="str">
        <f>"4031130001510078"</f>
        <v>4031130001510078</v>
      </c>
      <c r="B77" s="3" t="s">
        <v>194</v>
      </c>
      <c r="C77" s="3" t="s">
        <v>195</v>
      </c>
      <c r="D77" s="3" t="s">
        <v>283</v>
      </c>
      <c r="E77" s="5" t="s">
        <v>196</v>
      </c>
    </row>
    <row r="78" spans="1:5" ht="32.25" customHeight="1" x14ac:dyDescent="0.25">
      <c r="A78" s="3" t="str">
        <f>"4031130001510079"</f>
        <v>4031130001510079</v>
      </c>
      <c r="B78" s="3" t="s">
        <v>197</v>
      </c>
      <c r="C78" s="3" t="s">
        <v>198</v>
      </c>
      <c r="D78" s="3" t="s">
        <v>283</v>
      </c>
      <c r="E78" s="5" t="s">
        <v>199</v>
      </c>
    </row>
    <row r="79" spans="1:5" ht="32.25" customHeight="1" x14ac:dyDescent="0.25">
      <c r="A79" s="3" t="str">
        <f>"4031130001510080"</f>
        <v>4031130001510080</v>
      </c>
      <c r="B79" s="3" t="s">
        <v>44</v>
      </c>
      <c r="C79" s="3" t="s">
        <v>200</v>
      </c>
      <c r="D79" s="3" t="s">
        <v>283</v>
      </c>
      <c r="E79" s="3" t="s">
        <v>201</v>
      </c>
    </row>
    <row r="80" spans="1:5" ht="32.25" customHeight="1" x14ac:dyDescent="0.25">
      <c r="A80" s="3" t="str">
        <f>"4031130001510081"</f>
        <v>4031130001510081</v>
      </c>
      <c r="B80" s="3" t="s">
        <v>146</v>
      </c>
      <c r="C80" s="3" t="s">
        <v>202</v>
      </c>
      <c r="D80" s="3" t="s">
        <v>283</v>
      </c>
      <c r="E80" s="5" t="s">
        <v>203</v>
      </c>
    </row>
    <row r="81" spans="1:5" ht="32.25" customHeight="1" x14ac:dyDescent="0.25">
      <c r="A81" s="3" t="str">
        <f>"4031130001510082"</f>
        <v>4031130001510082</v>
      </c>
      <c r="B81" s="3" t="s">
        <v>204</v>
      </c>
      <c r="C81" s="3" t="s">
        <v>205</v>
      </c>
      <c r="D81" s="3" t="s">
        <v>283</v>
      </c>
      <c r="E81" s="5" t="s">
        <v>206</v>
      </c>
    </row>
    <row r="82" spans="1:5" ht="32.25" customHeight="1" x14ac:dyDescent="0.25">
      <c r="A82" s="3" t="str">
        <f>"4031130001510083"</f>
        <v>4031130001510083</v>
      </c>
      <c r="B82" s="3" t="s">
        <v>207</v>
      </c>
      <c r="C82" s="3" t="s">
        <v>208</v>
      </c>
      <c r="D82" s="3" t="s">
        <v>283</v>
      </c>
      <c r="E82" s="5" t="s">
        <v>209</v>
      </c>
    </row>
    <row r="83" spans="1:5" ht="32.25" customHeight="1" x14ac:dyDescent="0.25">
      <c r="A83" s="3" t="str">
        <f>"4031130001510084"</f>
        <v>4031130001510084</v>
      </c>
      <c r="B83" s="3" t="s">
        <v>210</v>
      </c>
      <c r="C83" s="3" t="s">
        <v>211</v>
      </c>
      <c r="D83" s="3" t="s">
        <v>283</v>
      </c>
      <c r="E83" s="3" t="s">
        <v>212</v>
      </c>
    </row>
    <row r="84" spans="1:5" ht="32.25" customHeight="1" x14ac:dyDescent="0.25">
      <c r="A84" s="3" t="str">
        <f>"4031130001510085"</f>
        <v>4031130001510085</v>
      </c>
      <c r="B84" s="3" t="s">
        <v>73</v>
      </c>
      <c r="C84" s="3" t="s">
        <v>213</v>
      </c>
      <c r="D84" s="3" t="s">
        <v>283</v>
      </c>
      <c r="E84" s="3" t="s">
        <v>190</v>
      </c>
    </row>
    <row r="85" spans="1:5" ht="32.25" customHeight="1" x14ac:dyDescent="0.25">
      <c r="A85" s="3" t="str">
        <f>"4031130001510086"</f>
        <v>4031130001510086</v>
      </c>
      <c r="B85" s="3" t="s">
        <v>214</v>
      </c>
      <c r="C85" s="3" t="s">
        <v>215</v>
      </c>
      <c r="D85" s="3" t="s">
        <v>283</v>
      </c>
      <c r="E85" s="3" t="s">
        <v>216</v>
      </c>
    </row>
    <row r="86" spans="1:5" ht="32.25" customHeight="1" x14ac:dyDescent="0.25">
      <c r="A86" s="3" t="str">
        <f>"4031130001510087"</f>
        <v>4031130001510087</v>
      </c>
      <c r="B86" s="3" t="s">
        <v>44</v>
      </c>
      <c r="C86" s="3" t="s">
        <v>217</v>
      </c>
      <c r="D86" s="3" t="s">
        <v>283</v>
      </c>
      <c r="E86" s="5" t="s">
        <v>218</v>
      </c>
    </row>
    <row r="87" spans="1:5" ht="32.25" customHeight="1" x14ac:dyDescent="0.25">
      <c r="A87" s="3" t="str">
        <f>"4031130001510088"</f>
        <v>4031130001510088</v>
      </c>
      <c r="B87" s="3" t="s">
        <v>219</v>
      </c>
      <c r="C87" s="3" t="s">
        <v>220</v>
      </c>
      <c r="D87" s="3" t="s">
        <v>283</v>
      </c>
      <c r="E87" s="3" t="s">
        <v>221</v>
      </c>
    </row>
    <row r="88" spans="1:5" ht="32.25" customHeight="1" x14ac:dyDescent="0.25">
      <c r="A88" s="3" t="str">
        <f>"4031130001510089"</f>
        <v>4031130001510089</v>
      </c>
      <c r="B88" s="3" t="s">
        <v>222</v>
      </c>
      <c r="C88" s="3" t="s">
        <v>223</v>
      </c>
      <c r="D88" s="3" t="s">
        <v>283</v>
      </c>
      <c r="E88" s="5" t="s">
        <v>224</v>
      </c>
    </row>
    <row r="89" spans="1:5" ht="32.25" customHeight="1" x14ac:dyDescent="0.25">
      <c r="A89" s="3" t="str">
        <f>"4031130001510090"</f>
        <v>4031130001510090</v>
      </c>
      <c r="B89" s="3" t="s">
        <v>225</v>
      </c>
      <c r="C89" s="3" t="s">
        <v>226</v>
      </c>
      <c r="D89" s="3" t="s">
        <v>283</v>
      </c>
      <c r="E89" s="3" t="s">
        <v>216</v>
      </c>
    </row>
    <row r="90" spans="1:5" ht="32.25" customHeight="1" x14ac:dyDescent="0.25">
      <c r="A90" s="3" t="str">
        <f>"4031130001510091"</f>
        <v>4031130001510091</v>
      </c>
      <c r="B90" s="3" t="s">
        <v>227</v>
      </c>
      <c r="C90" s="3" t="s">
        <v>228</v>
      </c>
      <c r="D90" s="3" t="s">
        <v>283</v>
      </c>
      <c r="E90" s="3" t="s">
        <v>221</v>
      </c>
    </row>
    <row r="91" spans="1:5" ht="32.25" customHeight="1" x14ac:dyDescent="0.25">
      <c r="A91" s="3" t="str">
        <f>"4031130001510092"</f>
        <v>4031130001510092</v>
      </c>
      <c r="B91" s="3" t="s">
        <v>146</v>
      </c>
      <c r="C91" s="3" t="s">
        <v>229</v>
      </c>
      <c r="D91" s="3" t="s">
        <v>283</v>
      </c>
      <c r="E91" s="3" t="s">
        <v>585</v>
      </c>
    </row>
    <row r="92" spans="1:5" ht="32.25" customHeight="1" x14ac:dyDescent="0.25">
      <c r="A92" s="3" t="str">
        <f>"4031130001510093"</f>
        <v>4031130001510093</v>
      </c>
      <c r="B92" s="3" t="s">
        <v>106</v>
      </c>
      <c r="C92" s="3" t="s">
        <v>230</v>
      </c>
      <c r="D92" s="3" t="s">
        <v>283</v>
      </c>
      <c r="E92" s="3" t="s">
        <v>231</v>
      </c>
    </row>
    <row r="93" spans="1:5" ht="32.25" customHeight="1" x14ac:dyDescent="0.25">
      <c r="A93" s="3" t="str">
        <f>"4031130001510094"</f>
        <v>4031130001510094</v>
      </c>
      <c r="B93" s="3" t="s">
        <v>232</v>
      </c>
      <c r="C93" s="3" t="s">
        <v>233</v>
      </c>
      <c r="D93" s="3" t="s">
        <v>283</v>
      </c>
      <c r="E93" s="3" t="s">
        <v>216</v>
      </c>
    </row>
    <row r="94" spans="1:5" ht="32.25" customHeight="1" x14ac:dyDescent="0.25">
      <c r="A94" s="3" t="str">
        <f>"4031130001510096"</f>
        <v>4031130001510096</v>
      </c>
      <c r="B94" s="3" t="s">
        <v>235</v>
      </c>
      <c r="C94" s="3" t="s">
        <v>236</v>
      </c>
      <c r="D94" s="3" t="s">
        <v>283</v>
      </c>
      <c r="E94" s="3" t="s">
        <v>579</v>
      </c>
    </row>
    <row r="95" spans="1:5" ht="32.25" customHeight="1" x14ac:dyDescent="0.25">
      <c r="A95" s="4" t="str">
        <f>"4031130001149001"</f>
        <v>4031130001149001</v>
      </c>
      <c r="B95" s="4" t="s">
        <v>237</v>
      </c>
      <c r="C95" s="4" t="s">
        <v>238</v>
      </c>
      <c r="D95" s="4" t="s">
        <v>284</v>
      </c>
      <c r="E95" s="4" t="s">
        <v>239</v>
      </c>
    </row>
    <row r="96" spans="1:5" ht="32.25" customHeight="1" x14ac:dyDescent="0.25">
      <c r="A96" s="4" t="str">
        <f>"4031130001149002"</f>
        <v>4031130001149002</v>
      </c>
      <c r="B96" s="4" t="s">
        <v>240</v>
      </c>
      <c r="C96" s="4" t="s">
        <v>241</v>
      </c>
      <c r="D96" s="4" t="s">
        <v>284</v>
      </c>
      <c r="E96" s="4" t="s">
        <v>242</v>
      </c>
    </row>
    <row r="97" spans="1:5" ht="32.25" customHeight="1" x14ac:dyDescent="0.25">
      <c r="A97" s="4" t="str">
        <f>"4031130001149003"</f>
        <v>4031130001149003</v>
      </c>
      <c r="B97" s="4" t="s">
        <v>44</v>
      </c>
      <c r="C97" s="4" t="s">
        <v>243</v>
      </c>
      <c r="D97" s="4" t="s">
        <v>284</v>
      </c>
      <c r="E97" s="4" t="s">
        <v>244</v>
      </c>
    </row>
    <row r="98" spans="1:5" ht="32.25" customHeight="1" x14ac:dyDescent="0.25">
      <c r="A98" s="4" t="str">
        <f>"4031130001149004"</f>
        <v>4031130001149004</v>
      </c>
      <c r="B98" s="4" t="s">
        <v>245</v>
      </c>
      <c r="C98" s="4" t="s">
        <v>246</v>
      </c>
      <c r="D98" s="4" t="s">
        <v>284</v>
      </c>
      <c r="E98" s="4" t="s">
        <v>247</v>
      </c>
    </row>
    <row r="99" spans="1:5" ht="32.25" customHeight="1" x14ac:dyDescent="0.25">
      <c r="A99" s="4" t="str">
        <f>"4031130001149005"</f>
        <v>4031130001149005</v>
      </c>
      <c r="B99" s="4" t="s">
        <v>108</v>
      </c>
      <c r="C99" s="4" t="s">
        <v>248</v>
      </c>
      <c r="D99" s="4" t="s">
        <v>284</v>
      </c>
      <c r="E99" s="4" t="s">
        <v>249</v>
      </c>
    </row>
    <row r="100" spans="1:5" ht="32.25" customHeight="1" x14ac:dyDescent="0.25">
      <c r="A100" s="4" t="str">
        <f>"4031130001149006"</f>
        <v>4031130001149006</v>
      </c>
      <c r="B100" s="4" t="s">
        <v>219</v>
      </c>
      <c r="C100" s="4" t="s">
        <v>250</v>
      </c>
      <c r="D100" s="4" t="s">
        <v>284</v>
      </c>
      <c r="E100" s="4" t="s">
        <v>251</v>
      </c>
    </row>
    <row r="101" spans="1:5" ht="32.25" customHeight="1" x14ac:dyDescent="0.25">
      <c r="A101" s="4" t="str">
        <f>"4031130001149007"</f>
        <v>4031130001149007</v>
      </c>
      <c r="B101" s="4" t="s">
        <v>252</v>
      </c>
      <c r="C101" s="4" t="s">
        <v>253</v>
      </c>
      <c r="D101" s="4" t="s">
        <v>284</v>
      </c>
      <c r="E101" s="4" t="s">
        <v>254</v>
      </c>
    </row>
    <row r="102" spans="1:5" ht="32.25" customHeight="1" x14ac:dyDescent="0.25">
      <c r="A102" s="4" t="str">
        <f>"4031130001149008"</f>
        <v>4031130001149008</v>
      </c>
      <c r="B102" s="4" t="s">
        <v>255</v>
      </c>
      <c r="C102" s="4" t="s">
        <v>256</v>
      </c>
      <c r="D102" s="4" t="s">
        <v>284</v>
      </c>
      <c r="E102" s="4" t="s">
        <v>257</v>
      </c>
    </row>
    <row r="103" spans="1:5" ht="32.25" customHeight="1" x14ac:dyDescent="0.25">
      <c r="A103" s="4" t="str">
        <f>"4031130001149009"</f>
        <v>4031130001149009</v>
      </c>
      <c r="B103" s="4" t="s">
        <v>127</v>
      </c>
      <c r="C103" s="4" t="s">
        <v>258</v>
      </c>
      <c r="D103" s="4" t="s">
        <v>284</v>
      </c>
      <c r="E103" s="4" t="s">
        <v>242</v>
      </c>
    </row>
    <row r="104" spans="1:5" ht="32.25" customHeight="1" x14ac:dyDescent="0.25">
      <c r="A104" s="4" t="str">
        <f>"4031130001149010"</f>
        <v>4031130001149010</v>
      </c>
      <c r="B104" s="4" t="s">
        <v>146</v>
      </c>
      <c r="C104" s="4" t="s">
        <v>259</v>
      </c>
      <c r="D104" s="4" t="s">
        <v>284</v>
      </c>
      <c r="E104" s="4" t="s">
        <v>242</v>
      </c>
    </row>
    <row r="105" spans="1:5" ht="32.25" customHeight="1" x14ac:dyDescent="0.25">
      <c r="A105" s="4" t="str">
        <f>"4031130001149011"</f>
        <v>4031130001149011</v>
      </c>
      <c r="B105" s="4" t="s">
        <v>260</v>
      </c>
      <c r="C105" s="4" t="s">
        <v>261</v>
      </c>
      <c r="D105" s="4" t="s">
        <v>284</v>
      </c>
      <c r="E105" s="4" t="s">
        <v>262</v>
      </c>
    </row>
    <row r="106" spans="1:5" ht="32.25" customHeight="1" x14ac:dyDescent="0.25">
      <c r="A106" s="4" t="str">
        <f>"4031130001149012"</f>
        <v>4031130001149012</v>
      </c>
      <c r="B106" s="4" t="s">
        <v>263</v>
      </c>
      <c r="C106" s="4" t="s">
        <v>264</v>
      </c>
      <c r="D106" s="4" t="s">
        <v>284</v>
      </c>
      <c r="E106" s="4" t="s">
        <v>265</v>
      </c>
    </row>
    <row r="107" spans="1:5" ht="32.25" customHeight="1" x14ac:dyDescent="0.25">
      <c r="A107" s="4" t="str">
        <f>"4031130001149013"</f>
        <v>4031130001149013</v>
      </c>
      <c r="B107" s="4" t="s">
        <v>266</v>
      </c>
      <c r="C107" s="4" t="s">
        <v>267</v>
      </c>
      <c r="D107" s="4" t="s">
        <v>284</v>
      </c>
      <c r="E107" s="4" t="s">
        <v>268</v>
      </c>
    </row>
    <row r="108" spans="1:5" ht="32.25" customHeight="1" x14ac:dyDescent="0.25">
      <c r="A108" s="4" t="str">
        <f>"4031130001149014"</f>
        <v>4031130001149014</v>
      </c>
      <c r="B108" s="4" t="s">
        <v>194</v>
      </c>
      <c r="C108" s="4" t="s">
        <v>269</v>
      </c>
      <c r="D108" s="4" t="s">
        <v>284</v>
      </c>
      <c r="E108" s="4" t="s">
        <v>270</v>
      </c>
    </row>
    <row r="109" spans="1:5" ht="32.25" customHeight="1" x14ac:dyDescent="0.25">
      <c r="A109" s="4" t="str">
        <f>"4031130001149015"</f>
        <v>4031130001149015</v>
      </c>
      <c r="B109" s="4" t="s">
        <v>134</v>
      </c>
      <c r="C109" s="4" t="s">
        <v>271</v>
      </c>
      <c r="D109" s="4" t="s">
        <v>284</v>
      </c>
      <c r="E109" s="4" t="s">
        <v>272</v>
      </c>
    </row>
    <row r="110" spans="1:5" ht="32.25" customHeight="1" x14ac:dyDescent="0.25">
      <c r="A110" s="4" t="str">
        <f>"4031130001149017"</f>
        <v>4031130001149017</v>
      </c>
      <c r="B110" s="4" t="s">
        <v>274</v>
      </c>
      <c r="C110" s="4" t="s">
        <v>275</v>
      </c>
      <c r="D110" s="4" t="s">
        <v>284</v>
      </c>
      <c r="E110" s="4" t="s">
        <v>276</v>
      </c>
    </row>
    <row r="111" spans="1:5" ht="32.25" customHeight="1" x14ac:dyDescent="0.25">
      <c r="A111" s="4" t="str">
        <f>"4031130001149018"</f>
        <v>4031130001149018</v>
      </c>
      <c r="B111" s="4" t="s">
        <v>134</v>
      </c>
      <c r="C111" s="4" t="s">
        <v>277</v>
      </c>
      <c r="D111" s="4" t="s">
        <v>284</v>
      </c>
      <c r="E111" s="4" t="s">
        <v>242</v>
      </c>
    </row>
    <row r="112" spans="1:5" ht="32.25" customHeight="1" x14ac:dyDescent="0.25">
      <c r="A112" s="4" t="str">
        <f>"4031130001149020"</f>
        <v>4031130001149020</v>
      </c>
      <c r="B112" s="4" t="s">
        <v>78</v>
      </c>
      <c r="C112" s="4" t="s">
        <v>278</v>
      </c>
      <c r="D112" s="4" t="s">
        <v>284</v>
      </c>
      <c r="E112" s="4" t="s">
        <v>244</v>
      </c>
    </row>
    <row r="113" spans="1:5" ht="32.25" customHeight="1" x14ac:dyDescent="0.25">
      <c r="A113" s="4" t="str">
        <f>"4031130001149021"</f>
        <v>4031130001149021</v>
      </c>
      <c r="B113" s="4" t="s">
        <v>279</v>
      </c>
      <c r="C113" s="4" t="s">
        <v>280</v>
      </c>
      <c r="D113" s="4" t="s">
        <v>284</v>
      </c>
      <c r="E113" s="4" t="s">
        <v>249</v>
      </c>
    </row>
    <row r="114" spans="1:5" ht="32.25" customHeight="1" x14ac:dyDescent="0.25">
      <c r="A114" s="4" t="str">
        <f>"4031130001149022"</f>
        <v>4031130001149022</v>
      </c>
      <c r="B114" s="4" t="s">
        <v>281</v>
      </c>
      <c r="C114" s="4" t="s">
        <v>282</v>
      </c>
      <c r="D114" s="4" t="s">
        <v>284</v>
      </c>
      <c r="E114" s="4" t="s">
        <v>315</v>
      </c>
    </row>
    <row r="115" spans="1:5" ht="32.25" customHeight="1" x14ac:dyDescent="0.25">
      <c r="A115" s="4" t="str">
        <f>"4031130001129001"</f>
        <v>4031130001129001</v>
      </c>
      <c r="B115" s="4" t="s">
        <v>285</v>
      </c>
      <c r="C115" s="4" t="s">
        <v>286</v>
      </c>
      <c r="D115" s="4" t="s">
        <v>325</v>
      </c>
      <c r="E115" s="4" t="s">
        <v>287</v>
      </c>
    </row>
    <row r="116" spans="1:5" ht="32.25" customHeight="1" x14ac:dyDescent="0.25">
      <c r="A116" s="4" t="str">
        <f>"4031130001129003"</f>
        <v>4031130001129003</v>
      </c>
      <c r="B116" s="4" t="s">
        <v>288</v>
      </c>
      <c r="C116" s="4" t="s">
        <v>289</v>
      </c>
      <c r="D116" s="4" t="s">
        <v>325</v>
      </c>
      <c r="E116" s="4" t="s">
        <v>595</v>
      </c>
    </row>
    <row r="117" spans="1:5" ht="32.25" customHeight="1" x14ac:dyDescent="0.25">
      <c r="A117" s="4" t="str">
        <f>"4031130001129004"</f>
        <v>4031130001129004</v>
      </c>
      <c r="B117" s="4" t="s">
        <v>290</v>
      </c>
      <c r="C117" s="4" t="s">
        <v>291</v>
      </c>
      <c r="D117" s="4" t="s">
        <v>325</v>
      </c>
      <c r="E117" s="4" t="s">
        <v>592</v>
      </c>
    </row>
    <row r="118" spans="1:5" ht="32.25" customHeight="1" x14ac:dyDescent="0.25">
      <c r="A118" s="4" t="str">
        <f>"4031130001129005"</f>
        <v>4031130001129005</v>
      </c>
      <c r="B118" s="4" t="s">
        <v>292</v>
      </c>
      <c r="C118" s="4" t="s">
        <v>293</v>
      </c>
      <c r="D118" s="4" t="s">
        <v>325</v>
      </c>
      <c r="E118" s="4" t="s">
        <v>294</v>
      </c>
    </row>
    <row r="119" spans="1:5" ht="32.25" customHeight="1" x14ac:dyDescent="0.25">
      <c r="A119" s="4" t="str">
        <f>"4031130001129006"</f>
        <v>4031130001129006</v>
      </c>
      <c r="B119" s="4" t="s">
        <v>176</v>
      </c>
      <c r="C119" s="4" t="s">
        <v>58</v>
      </c>
      <c r="D119" s="4" t="s">
        <v>325</v>
      </c>
      <c r="E119" s="4" t="s">
        <v>242</v>
      </c>
    </row>
    <row r="120" spans="1:5" ht="32.25" customHeight="1" x14ac:dyDescent="0.25">
      <c r="A120" s="4" t="str">
        <f>"4031130001129007"</f>
        <v>4031130001129007</v>
      </c>
      <c r="B120" s="4" t="s">
        <v>295</v>
      </c>
      <c r="C120" s="4" t="s">
        <v>296</v>
      </c>
      <c r="D120" s="4" t="s">
        <v>325</v>
      </c>
      <c r="E120" s="4" t="s">
        <v>297</v>
      </c>
    </row>
    <row r="121" spans="1:5" ht="32.25" customHeight="1" x14ac:dyDescent="0.25">
      <c r="A121" s="4" t="str">
        <f>"4031130001129008"</f>
        <v>4031130001129008</v>
      </c>
      <c r="B121" s="4" t="s">
        <v>298</v>
      </c>
      <c r="C121" s="4" t="s">
        <v>277</v>
      </c>
      <c r="D121" s="4" t="s">
        <v>325</v>
      </c>
      <c r="E121" s="4" t="s">
        <v>299</v>
      </c>
    </row>
    <row r="122" spans="1:5" ht="32.25" customHeight="1" x14ac:dyDescent="0.25">
      <c r="A122" s="4" t="str">
        <f>"4031130001129009"</f>
        <v>4031130001129009</v>
      </c>
      <c r="B122" s="4" t="s">
        <v>219</v>
      </c>
      <c r="C122" s="4" t="s">
        <v>300</v>
      </c>
      <c r="D122" s="4" t="s">
        <v>325</v>
      </c>
      <c r="E122" s="4" t="s">
        <v>249</v>
      </c>
    </row>
    <row r="123" spans="1:5" ht="32.25" customHeight="1" x14ac:dyDescent="0.25">
      <c r="A123" s="4" t="str">
        <f>"4031130001129010"</f>
        <v>4031130001129010</v>
      </c>
      <c r="B123" s="4" t="s">
        <v>219</v>
      </c>
      <c r="C123" s="4" t="s">
        <v>301</v>
      </c>
      <c r="D123" s="4" t="s">
        <v>325</v>
      </c>
      <c r="E123" s="4" t="s">
        <v>606</v>
      </c>
    </row>
    <row r="124" spans="1:5" ht="32.25" customHeight="1" x14ac:dyDescent="0.25">
      <c r="A124" s="4" t="str">
        <f>"4031130001129011"</f>
        <v>4031130001129011</v>
      </c>
      <c r="B124" s="4" t="s">
        <v>44</v>
      </c>
      <c r="C124" s="4" t="s">
        <v>302</v>
      </c>
      <c r="D124" s="4" t="s">
        <v>325</v>
      </c>
      <c r="E124" s="4" t="s">
        <v>592</v>
      </c>
    </row>
    <row r="125" spans="1:5" ht="32.25" customHeight="1" x14ac:dyDescent="0.25">
      <c r="A125" s="4" t="str">
        <f>"4031130001129012"</f>
        <v>4031130001129012</v>
      </c>
      <c r="B125" s="4" t="s">
        <v>155</v>
      </c>
      <c r="C125" s="4" t="s">
        <v>303</v>
      </c>
      <c r="D125" s="4" t="s">
        <v>325</v>
      </c>
      <c r="E125" s="4" t="s">
        <v>592</v>
      </c>
    </row>
    <row r="126" spans="1:5" ht="32.25" customHeight="1" x14ac:dyDescent="0.25">
      <c r="A126" s="4" t="str">
        <f>"4031130001129014"</f>
        <v>4031130001129014</v>
      </c>
      <c r="B126" s="4" t="s">
        <v>304</v>
      </c>
      <c r="C126" s="4" t="s">
        <v>305</v>
      </c>
      <c r="D126" s="4" t="s">
        <v>325</v>
      </c>
      <c r="E126" s="4" t="s">
        <v>596</v>
      </c>
    </row>
    <row r="127" spans="1:5" ht="32.25" customHeight="1" x14ac:dyDescent="0.25">
      <c r="A127" s="4" t="str">
        <f>"4031130001129015"</f>
        <v>4031130001129015</v>
      </c>
      <c r="B127" s="4" t="s">
        <v>306</v>
      </c>
      <c r="C127" s="4" t="s">
        <v>307</v>
      </c>
      <c r="D127" s="4" t="s">
        <v>325</v>
      </c>
      <c r="E127" s="4" t="s">
        <v>308</v>
      </c>
    </row>
    <row r="128" spans="1:5" ht="32.25" customHeight="1" x14ac:dyDescent="0.25">
      <c r="A128" s="4" t="str">
        <f>"4031130001129016"</f>
        <v>4031130001129016</v>
      </c>
      <c r="B128" s="4" t="s">
        <v>309</v>
      </c>
      <c r="C128" s="4" t="s">
        <v>310</v>
      </c>
      <c r="D128" s="4" t="s">
        <v>325</v>
      </c>
      <c r="E128" s="4" t="s">
        <v>311</v>
      </c>
    </row>
    <row r="129" spans="1:5" ht="32.25" customHeight="1" x14ac:dyDescent="0.25">
      <c r="A129" s="4" t="str">
        <f>"4031130001129017"</f>
        <v>4031130001129017</v>
      </c>
      <c r="B129" s="4" t="s">
        <v>312</v>
      </c>
      <c r="C129" s="4" t="s">
        <v>313</v>
      </c>
      <c r="D129" s="4" t="s">
        <v>325</v>
      </c>
      <c r="E129" s="4" t="s">
        <v>589</v>
      </c>
    </row>
    <row r="130" spans="1:5" ht="32.25" customHeight="1" x14ac:dyDescent="0.25">
      <c r="A130" s="4" t="str">
        <f>"4031130001129018"</f>
        <v>4031130001129018</v>
      </c>
      <c r="B130" s="4" t="s">
        <v>245</v>
      </c>
      <c r="C130" s="4" t="s">
        <v>314</v>
      </c>
      <c r="D130" s="4" t="s">
        <v>325</v>
      </c>
      <c r="E130" s="4" t="s">
        <v>607</v>
      </c>
    </row>
    <row r="131" spans="1:5" ht="32.25" customHeight="1" x14ac:dyDescent="0.25">
      <c r="A131" s="4" t="str">
        <f>"4031130001129019"</f>
        <v>4031130001129019</v>
      </c>
      <c r="B131" s="4" t="s">
        <v>134</v>
      </c>
      <c r="C131" s="4" t="s">
        <v>316</v>
      </c>
      <c r="D131" s="4" t="s">
        <v>325</v>
      </c>
      <c r="E131" s="4" t="s">
        <v>242</v>
      </c>
    </row>
    <row r="132" spans="1:5" ht="32.25" customHeight="1" x14ac:dyDescent="0.25">
      <c r="A132" s="4" t="str">
        <f>"4031130001129020"</f>
        <v>4031130001129020</v>
      </c>
      <c r="B132" s="4" t="s">
        <v>317</v>
      </c>
      <c r="C132" s="4" t="s">
        <v>318</v>
      </c>
      <c r="D132" s="4" t="s">
        <v>325</v>
      </c>
      <c r="E132" s="4" t="s">
        <v>249</v>
      </c>
    </row>
    <row r="133" spans="1:5" ht="32.25" customHeight="1" x14ac:dyDescent="0.25">
      <c r="A133" s="4" t="str">
        <f>"4031130001129021"</f>
        <v>4031130001129021</v>
      </c>
      <c r="B133" s="4" t="s">
        <v>317</v>
      </c>
      <c r="C133" s="4" t="s">
        <v>319</v>
      </c>
      <c r="D133" s="4" t="s">
        <v>325</v>
      </c>
      <c r="E133" s="4" t="s">
        <v>593</v>
      </c>
    </row>
    <row r="134" spans="1:5" ht="32.25" customHeight="1" x14ac:dyDescent="0.25">
      <c r="A134" s="4" t="str">
        <f>"4031130001129022"</f>
        <v>4031130001129022</v>
      </c>
      <c r="B134" s="4" t="s">
        <v>320</v>
      </c>
      <c r="C134" s="4" t="s">
        <v>241</v>
      </c>
      <c r="D134" s="4" t="s">
        <v>325</v>
      </c>
      <c r="E134" s="4" t="s">
        <v>242</v>
      </c>
    </row>
    <row r="135" spans="1:5" ht="32.25" customHeight="1" x14ac:dyDescent="0.25">
      <c r="A135" s="4" t="str">
        <f>"4031130001129028"</f>
        <v>4031130001129028</v>
      </c>
      <c r="B135" s="4" t="s">
        <v>321</v>
      </c>
      <c r="C135" s="4" t="s">
        <v>322</v>
      </c>
      <c r="D135" s="4" t="s">
        <v>325</v>
      </c>
      <c r="E135" s="4" t="s">
        <v>323</v>
      </c>
    </row>
    <row r="136" spans="1:5" ht="32.25" customHeight="1" x14ac:dyDescent="0.25">
      <c r="A136" s="4" t="str">
        <f>"4031130001129029"</f>
        <v>4031130001129029</v>
      </c>
      <c r="B136" s="4" t="s">
        <v>245</v>
      </c>
      <c r="C136" s="4" t="s">
        <v>324</v>
      </c>
      <c r="D136" s="4" t="s">
        <v>325</v>
      </c>
      <c r="E136" s="4" t="s">
        <v>249</v>
      </c>
    </row>
    <row r="137" spans="1:5" ht="32.25" customHeight="1" x14ac:dyDescent="0.25">
      <c r="A137" s="4" t="str">
        <f>"4031130001128001"</f>
        <v>4031130001128001</v>
      </c>
      <c r="B137" s="4" t="s">
        <v>134</v>
      </c>
      <c r="C137" s="4" t="s">
        <v>326</v>
      </c>
      <c r="D137" s="4" t="s">
        <v>327</v>
      </c>
      <c r="E137" s="4" t="s">
        <v>328</v>
      </c>
    </row>
    <row r="138" spans="1:5" ht="32.25" customHeight="1" x14ac:dyDescent="0.25">
      <c r="A138" s="4" t="str">
        <f>"4031130001128002"</f>
        <v>4031130001128002</v>
      </c>
      <c r="B138" s="4" t="s">
        <v>134</v>
      </c>
      <c r="C138" s="4" t="s">
        <v>329</v>
      </c>
      <c r="D138" s="4" t="s">
        <v>327</v>
      </c>
      <c r="E138" s="4" t="s">
        <v>294</v>
      </c>
    </row>
    <row r="139" spans="1:5" ht="32.25" customHeight="1" x14ac:dyDescent="0.25">
      <c r="A139" s="4" t="str">
        <f>"4031130001128003"</f>
        <v>4031130001128003</v>
      </c>
      <c r="B139" s="4" t="s">
        <v>330</v>
      </c>
      <c r="C139" s="4" t="s">
        <v>331</v>
      </c>
      <c r="D139" s="4" t="s">
        <v>327</v>
      </c>
      <c r="E139" s="4" t="s">
        <v>332</v>
      </c>
    </row>
    <row r="140" spans="1:5" ht="32.25" customHeight="1" x14ac:dyDescent="0.25">
      <c r="A140" s="4" t="str">
        <f>"4031130001128004"</f>
        <v>4031130001128004</v>
      </c>
      <c r="B140" s="4" t="s">
        <v>333</v>
      </c>
      <c r="C140" s="4" t="s">
        <v>277</v>
      </c>
      <c r="D140" s="4" t="s">
        <v>327</v>
      </c>
      <c r="E140" s="4" t="s">
        <v>592</v>
      </c>
    </row>
    <row r="141" spans="1:5" ht="32.25" customHeight="1" x14ac:dyDescent="0.25">
      <c r="A141" s="4" t="str">
        <f>"4031130001128005"</f>
        <v>4031130001128005</v>
      </c>
      <c r="B141" s="4" t="s">
        <v>320</v>
      </c>
      <c r="C141" s="4" t="s">
        <v>334</v>
      </c>
      <c r="D141" s="4" t="s">
        <v>327</v>
      </c>
      <c r="E141" s="4" t="s">
        <v>335</v>
      </c>
    </row>
    <row r="142" spans="1:5" ht="32.25" customHeight="1" x14ac:dyDescent="0.25">
      <c r="A142" s="4" t="str">
        <f>"4031130001128006"</f>
        <v>4031130001128006</v>
      </c>
      <c r="B142" s="4" t="s">
        <v>146</v>
      </c>
      <c r="C142" s="4" t="s">
        <v>336</v>
      </c>
      <c r="D142" s="4" t="s">
        <v>327</v>
      </c>
      <c r="E142" s="4" t="s">
        <v>249</v>
      </c>
    </row>
    <row r="143" spans="1:5" ht="32.25" customHeight="1" x14ac:dyDescent="0.25">
      <c r="A143" s="4" t="str">
        <f>"4031130001128007"</f>
        <v>4031130001128007</v>
      </c>
      <c r="B143" s="4" t="s">
        <v>337</v>
      </c>
      <c r="C143" s="4" t="s">
        <v>338</v>
      </c>
      <c r="D143" s="4" t="s">
        <v>327</v>
      </c>
      <c r="E143" s="4" t="s">
        <v>249</v>
      </c>
    </row>
    <row r="144" spans="1:5" ht="32.25" customHeight="1" x14ac:dyDescent="0.25">
      <c r="A144" s="4" t="str">
        <f>"4031130001128008"</f>
        <v>4031130001128008</v>
      </c>
      <c r="B144" s="4" t="s">
        <v>320</v>
      </c>
      <c r="C144" s="4" t="s">
        <v>339</v>
      </c>
      <c r="D144" s="4" t="s">
        <v>327</v>
      </c>
      <c r="E144" s="4" t="s">
        <v>249</v>
      </c>
    </row>
    <row r="145" spans="1:5" ht="32.25" customHeight="1" x14ac:dyDescent="0.25">
      <c r="A145" s="4" t="str">
        <f>"4031130001128009"</f>
        <v>4031130001128009</v>
      </c>
      <c r="B145" s="4" t="s">
        <v>340</v>
      </c>
      <c r="C145" s="4" t="s">
        <v>341</v>
      </c>
      <c r="D145" s="4" t="s">
        <v>327</v>
      </c>
      <c r="E145" s="4" t="s">
        <v>599</v>
      </c>
    </row>
    <row r="146" spans="1:5" ht="32.25" customHeight="1" x14ac:dyDescent="0.25">
      <c r="A146" s="4" t="str">
        <f>"4031130001128010"</f>
        <v>4031130001128010</v>
      </c>
      <c r="B146" s="4" t="s">
        <v>343</v>
      </c>
      <c r="C146" s="4" t="s">
        <v>344</v>
      </c>
      <c r="D146" s="4" t="s">
        <v>327</v>
      </c>
      <c r="E146" s="4" t="s">
        <v>592</v>
      </c>
    </row>
    <row r="147" spans="1:5" ht="32.25" customHeight="1" x14ac:dyDescent="0.25">
      <c r="A147" s="4" t="str">
        <f>"4031130001128011"</f>
        <v>4031130001128011</v>
      </c>
      <c r="B147" s="4" t="s">
        <v>345</v>
      </c>
      <c r="C147" s="4" t="s">
        <v>346</v>
      </c>
      <c r="D147" s="4" t="s">
        <v>327</v>
      </c>
      <c r="E147" s="4" t="s">
        <v>347</v>
      </c>
    </row>
    <row r="148" spans="1:5" ht="32.25" customHeight="1" x14ac:dyDescent="0.25">
      <c r="A148" s="4" t="str">
        <f>"4031130001128012"</f>
        <v>4031130001128012</v>
      </c>
      <c r="B148" s="4" t="s">
        <v>219</v>
      </c>
      <c r="C148" s="4" t="s">
        <v>348</v>
      </c>
      <c r="D148" s="4" t="s">
        <v>327</v>
      </c>
      <c r="E148" s="4" t="s">
        <v>249</v>
      </c>
    </row>
    <row r="149" spans="1:5" ht="32.25" customHeight="1" x14ac:dyDescent="0.25">
      <c r="A149" s="4" t="str">
        <f>"4031130001128014"</f>
        <v>4031130001128014</v>
      </c>
      <c r="B149" s="4" t="s">
        <v>134</v>
      </c>
      <c r="C149" s="4" t="s">
        <v>350</v>
      </c>
      <c r="D149" s="4" t="s">
        <v>327</v>
      </c>
      <c r="E149" s="4" t="s">
        <v>249</v>
      </c>
    </row>
    <row r="150" spans="1:5" ht="32.25" customHeight="1" x14ac:dyDescent="0.25">
      <c r="A150" s="4" t="str">
        <f>"4031130001128015"</f>
        <v>4031130001128015</v>
      </c>
      <c r="B150" s="4" t="s">
        <v>104</v>
      </c>
      <c r="C150" s="4" t="s">
        <v>351</v>
      </c>
      <c r="D150" s="4" t="s">
        <v>327</v>
      </c>
      <c r="E150" s="4" t="s">
        <v>249</v>
      </c>
    </row>
    <row r="151" spans="1:5" ht="32.25" customHeight="1" x14ac:dyDescent="0.25">
      <c r="A151" s="4" t="str">
        <f>"4031130001128016"</f>
        <v>4031130001128016</v>
      </c>
      <c r="B151" s="4" t="s">
        <v>352</v>
      </c>
      <c r="C151" s="4" t="s">
        <v>353</v>
      </c>
      <c r="D151" s="4" t="s">
        <v>327</v>
      </c>
      <c r="E151" s="4" t="s">
        <v>242</v>
      </c>
    </row>
    <row r="152" spans="1:5" ht="32.25" customHeight="1" x14ac:dyDescent="0.25">
      <c r="A152" s="4" t="str">
        <f>"4031130001128017"</f>
        <v>4031130001128017</v>
      </c>
      <c r="B152" s="4" t="s">
        <v>354</v>
      </c>
      <c r="C152" s="4" t="s">
        <v>355</v>
      </c>
      <c r="D152" s="4" t="s">
        <v>327</v>
      </c>
      <c r="E152" s="4" t="s">
        <v>356</v>
      </c>
    </row>
    <row r="153" spans="1:5" ht="32.25" customHeight="1" x14ac:dyDescent="0.25">
      <c r="A153" s="4" t="str">
        <f>"4031130001128018"</f>
        <v>4031130001128018</v>
      </c>
      <c r="B153" s="4" t="s">
        <v>357</v>
      </c>
      <c r="C153" s="4" t="s">
        <v>358</v>
      </c>
      <c r="D153" s="4" t="s">
        <v>327</v>
      </c>
      <c r="E153" s="4" t="s">
        <v>359</v>
      </c>
    </row>
    <row r="154" spans="1:5" ht="32.25" customHeight="1" x14ac:dyDescent="0.25">
      <c r="A154" s="4" t="str">
        <f>"4031130001128019"</f>
        <v>4031130001128019</v>
      </c>
      <c r="B154" s="4" t="s">
        <v>127</v>
      </c>
      <c r="C154" s="4" t="s">
        <v>360</v>
      </c>
      <c r="D154" s="4" t="s">
        <v>327</v>
      </c>
      <c r="E154" s="4" t="s">
        <v>361</v>
      </c>
    </row>
    <row r="155" spans="1:5" ht="32.25" customHeight="1" x14ac:dyDescent="0.25">
      <c r="A155" s="4" t="str">
        <f>"4031130001128020"</f>
        <v>4031130001128020</v>
      </c>
      <c r="B155" s="4" t="s">
        <v>194</v>
      </c>
      <c r="C155" s="4" t="s">
        <v>362</v>
      </c>
      <c r="D155" s="4" t="s">
        <v>327</v>
      </c>
      <c r="E155" s="4" t="s">
        <v>363</v>
      </c>
    </row>
    <row r="156" spans="1:5" ht="32.25" customHeight="1" x14ac:dyDescent="0.25">
      <c r="A156" s="4" t="str">
        <f>"4031130001128021"</f>
        <v>4031130001128021</v>
      </c>
      <c r="B156" s="4" t="s">
        <v>364</v>
      </c>
      <c r="C156" s="4" t="s">
        <v>365</v>
      </c>
      <c r="D156" s="4" t="s">
        <v>327</v>
      </c>
      <c r="E156" s="4" t="s">
        <v>366</v>
      </c>
    </row>
    <row r="157" spans="1:5" ht="32.25" customHeight="1" x14ac:dyDescent="0.25">
      <c r="A157" s="4" t="str">
        <f>"4031130001128022"</f>
        <v>4031130001128022</v>
      </c>
      <c r="B157" s="4" t="s">
        <v>219</v>
      </c>
      <c r="C157" s="4" t="s">
        <v>367</v>
      </c>
      <c r="D157" s="4" t="s">
        <v>327</v>
      </c>
      <c r="E157" s="4" t="s">
        <v>342</v>
      </c>
    </row>
    <row r="158" spans="1:5" ht="32.25" customHeight="1" x14ac:dyDescent="0.25">
      <c r="A158" s="4" t="str">
        <f>"4031130001128024"</f>
        <v>4031130001128024</v>
      </c>
      <c r="B158" s="4" t="s">
        <v>368</v>
      </c>
      <c r="C158" s="4" t="s">
        <v>369</v>
      </c>
      <c r="D158" s="4" t="s">
        <v>327</v>
      </c>
      <c r="E158" s="4" t="s">
        <v>242</v>
      </c>
    </row>
    <row r="159" spans="1:5" ht="32.25" customHeight="1" x14ac:dyDescent="0.25">
      <c r="A159" s="4" t="str">
        <f>"4031130001128026"</f>
        <v>4031130001128026</v>
      </c>
      <c r="B159" s="4" t="s">
        <v>119</v>
      </c>
      <c r="C159" s="4" t="s">
        <v>370</v>
      </c>
      <c r="D159" s="4" t="s">
        <v>327</v>
      </c>
      <c r="E159" s="4" t="s">
        <v>371</v>
      </c>
    </row>
    <row r="160" spans="1:5" ht="32.25" customHeight="1" x14ac:dyDescent="0.25">
      <c r="A160" s="4" t="str">
        <f>"4031130001128029"</f>
        <v>4031130001128029</v>
      </c>
      <c r="B160" s="4" t="s">
        <v>372</v>
      </c>
      <c r="C160" s="4" t="s">
        <v>373</v>
      </c>
      <c r="D160" s="4" t="s">
        <v>327</v>
      </c>
      <c r="E160" s="4" t="s">
        <v>374</v>
      </c>
    </row>
    <row r="161" spans="1:5" ht="32.25" customHeight="1" x14ac:dyDescent="0.25">
      <c r="A161" s="4" t="str">
        <f>"4031130001128030"</f>
        <v>4031130001128030</v>
      </c>
      <c r="B161" s="4" t="s">
        <v>146</v>
      </c>
      <c r="C161" s="4" t="s">
        <v>228</v>
      </c>
      <c r="D161" s="4" t="s">
        <v>327</v>
      </c>
      <c r="E161" s="4" t="s">
        <v>375</v>
      </c>
    </row>
    <row r="162" spans="1:5" ht="32.25" customHeight="1" x14ac:dyDescent="0.25">
      <c r="A162" s="6" t="str">
        <f>"4031130001110001"</f>
        <v>4031130001110001</v>
      </c>
      <c r="B162" s="6" t="s">
        <v>376</v>
      </c>
      <c r="C162" s="6" t="s">
        <v>377</v>
      </c>
      <c r="D162" s="6" t="s">
        <v>378</v>
      </c>
      <c r="E162" s="6" t="s">
        <v>602</v>
      </c>
    </row>
    <row r="163" spans="1:5" ht="32.25" customHeight="1" x14ac:dyDescent="0.25">
      <c r="A163" s="6" t="str">
        <f>"4031130001110002"</f>
        <v>4031130001110002</v>
      </c>
      <c r="B163" s="6" t="s">
        <v>219</v>
      </c>
      <c r="C163" s="6" t="s">
        <v>379</v>
      </c>
      <c r="D163" s="6" t="s">
        <v>378</v>
      </c>
      <c r="E163" s="6" t="s">
        <v>380</v>
      </c>
    </row>
    <row r="164" spans="1:5" ht="32.25" customHeight="1" x14ac:dyDescent="0.25">
      <c r="A164" s="6" t="str">
        <f>"4031130001110003"</f>
        <v>4031130001110003</v>
      </c>
      <c r="B164" s="6" t="s">
        <v>99</v>
      </c>
      <c r="C164" s="6" t="s">
        <v>381</v>
      </c>
      <c r="D164" s="6" t="s">
        <v>378</v>
      </c>
      <c r="E164" s="6" t="s">
        <v>382</v>
      </c>
    </row>
    <row r="165" spans="1:5" ht="32.25" customHeight="1" x14ac:dyDescent="0.25">
      <c r="A165" s="6" t="str">
        <f>"4031130001110004"</f>
        <v>4031130001110004</v>
      </c>
      <c r="B165" s="6" t="s">
        <v>383</v>
      </c>
      <c r="C165" s="6" t="s">
        <v>384</v>
      </c>
      <c r="D165" s="6" t="s">
        <v>378</v>
      </c>
      <c r="E165" s="6" t="s">
        <v>363</v>
      </c>
    </row>
    <row r="166" spans="1:5" ht="32.25" customHeight="1" x14ac:dyDescent="0.25">
      <c r="A166" s="6" t="str">
        <f>"4031130001110005"</f>
        <v>4031130001110005</v>
      </c>
      <c r="B166" s="6" t="s">
        <v>104</v>
      </c>
      <c r="C166" s="6" t="s">
        <v>385</v>
      </c>
      <c r="D166" s="6" t="s">
        <v>378</v>
      </c>
      <c r="E166" s="6" t="s">
        <v>386</v>
      </c>
    </row>
    <row r="167" spans="1:5" ht="32.25" customHeight="1" x14ac:dyDescent="0.25">
      <c r="A167" s="6" t="str">
        <f>"4031130001110006"</f>
        <v>4031130001110006</v>
      </c>
      <c r="B167" s="6" t="s">
        <v>387</v>
      </c>
      <c r="C167" s="6" t="s">
        <v>388</v>
      </c>
      <c r="D167" s="6" t="s">
        <v>378</v>
      </c>
      <c r="E167" s="6" t="s">
        <v>389</v>
      </c>
    </row>
    <row r="168" spans="1:5" ht="32.25" customHeight="1" x14ac:dyDescent="0.25">
      <c r="A168" s="6" t="str">
        <f>"4031130001110007"</f>
        <v>4031130001110007</v>
      </c>
      <c r="B168" s="6" t="s">
        <v>390</v>
      </c>
      <c r="C168" s="6" t="s">
        <v>391</v>
      </c>
      <c r="D168" s="6" t="s">
        <v>378</v>
      </c>
      <c r="E168" s="7" t="s">
        <v>249</v>
      </c>
    </row>
    <row r="169" spans="1:5" ht="32.25" customHeight="1" x14ac:dyDescent="0.25">
      <c r="A169" s="6" t="str">
        <f>"4031130001110008"</f>
        <v>4031130001110008</v>
      </c>
      <c r="B169" s="6" t="s">
        <v>37</v>
      </c>
      <c r="C169" s="6" t="s">
        <v>392</v>
      </c>
      <c r="D169" s="6" t="s">
        <v>378</v>
      </c>
      <c r="E169" s="6" t="s">
        <v>393</v>
      </c>
    </row>
    <row r="170" spans="1:5" ht="32.25" customHeight="1" x14ac:dyDescent="0.25">
      <c r="A170" s="6" t="str">
        <f>"4031130001110009"</f>
        <v>4031130001110009</v>
      </c>
      <c r="B170" s="6" t="s">
        <v>394</v>
      </c>
      <c r="C170" s="6" t="s">
        <v>395</v>
      </c>
      <c r="D170" s="6" t="s">
        <v>378</v>
      </c>
      <c r="E170" s="6" t="s">
        <v>396</v>
      </c>
    </row>
    <row r="171" spans="1:5" ht="32.25" customHeight="1" x14ac:dyDescent="0.25">
      <c r="A171" s="6" t="str">
        <f>"4031130001110010"</f>
        <v>4031130001110010</v>
      </c>
      <c r="B171" s="6" t="s">
        <v>34</v>
      </c>
      <c r="C171" s="6" t="s">
        <v>397</v>
      </c>
      <c r="D171" s="6" t="s">
        <v>378</v>
      </c>
      <c r="E171" s="6" t="s">
        <v>603</v>
      </c>
    </row>
    <row r="172" spans="1:5" ht="32.25" customHeight="1" x14ac:dyDescent="0.25">
      <c r="A172" s="6" t="str">
        <f>"4031130001110011"</f>
        <v>4031130001110011</v>
      </c>
      <c r="B172" s="6" t="s">
        <v>399</v>
      </c>
      <c r="C172" s="6" t="s">
        <v>302</v>
      </c>
      <c r="D172" s="6" t="s">
        <v>378</v>
      </c>
      <c r="E172" s="6" t="s">
        <v>594</v>
      </c>
    </row>
    <row r="173" spans="1:5" ht="32.25" customHeight="1" x14ac:dyDescent="0.25">
      <c r="A173" s="6" t="str">
        <f>"4031130001110012"</f>
        <v>4031130001110012</v>
      </c>
      <c r="B173" s="6" t="s">
        <v>245</v>
      </c>
      <c r="C173" s="6" t="s">
        <v>400</v>
      </c>
      <c r="D173" s="6" t="s">
        <v>378</v>
      </c>
      <c r="E173" s="6" t="s">
        <v>242</v>
      </c>
    </row>
    <row r="174" spans="1:5" ht="32.25" customHeight="1" x14ac:dyDescent="0.25">
      <c r="A174" s="6" t="str">
        <f>"4031130001110013"</f>
        <v>4031130001110013</v>
      </c>
      <c r="B174" s="6" t="s">
        <v>317</v>
      </c>
      <c r="C174" s="6" t="s">
        <v>401</v>
      </c>
      <c r="D174" s="6" t="s">
        <v>378</v>
      </c>
      <c r="E174" s="6" t="s">
        <v>398</v>
      </c>
    </row>
    <row r="175" spans="1:5" ht="32.25" customHeight="1" x14ac:dyDescent="0.25">
      <c r="A175" s="6" t="str">
        <f>"4031130001110014"</f>
        <v>4031130001110014</v>
      </c>
      <c r="B175" s="6" t="s">
        <v>402</v>
      </c>
      <c r="C175" s="6" t="s">
        <v>403</v>
      </c>
      <c r="D175" s="6" t="s">
        <v>378</v>
      </c>
      <c r="E175" s="6" t="s">
        <v>404</v>
      </c>
    </row>
    <row r="176" spans="1:5" ht="32.25" customHeight="1" x14ac:dyDescent="0.25">
      <c r="A176" s="6" t="str">
        <f>"4031130001110016"</f>
        <v>4031130001110016</v>
      </c>
      <c r="B176" s="6" t="s">
        <v>219</v>
      </c>
      <c r="C176" s="6" t="s">
        <v>405</v>
      </c>
      <c r="D176" s="6" t="s">
        <v>378</v>
      </c>
      <c r="E176" s="6" t="s">
        <v>332</v>
      </c>
    </row>
    <row r="177" spans="1:5" ht="32.25" customHeight="1" x14ac:dyDescent="0.25">
      <c r="A177" s="6" t="str">
        <f>"4031130001110017"</f>
        <v>4031130001110017</v>
      </c>
      <c r="B177" s="6" t="s">
        <v>406</v>
      </c>
      <c r="C177" s="6" t="s">
        <v>407</v>
      </c>
      <c r="D177" s="6" t="s">
        <v>378</v>
      </c>
      <c r="E177" s="6" t="s">
        <v>242</v>
      </c>
    </row>
    <row r="178" spans="1:5" ht="32.25" customHeight="1" x14ac:dyDescent="0.25">
      <c r="A178" s="6" t="str">
        <f>"4031130001110018"</f>
        <v>4031130001110018</v>
      </c>
      <c r="B178" s="6" t="s">
        <v>317</v>
      </c>
      <c r="C178" s="6" t="s">
        <v>408</v>
      </c>
      <c r="D178" s="6" t="s">
        <v>378</v>
      </c>
      <c r="E178" s="6" t="s">
        <v>409</v>
      </c>
    </row>
    <row r="179" spans="1:5" ht="32.25" customHeight="1" x14ac:dyDescent="0.25">
      <c r="A179" s="6" t="str">
        <f>"4031130001110020"</f>
        <v>4031130001110020</v>
      </c>
      <c r="B179" s="6" t="s">
        <v>410</v>
      </c>
      <c r="C179" s="6" t="s">
        <v>411</v>
      </c>
      <c r="D179" s="6" t="s">
        <v>378</v>
      </c>
      <c r="E179" s="6" t="s">
        <v>242</v>
      </c>
    </row>
    <row r="180" spans="1:5" ht="32.25" customHeight="1" x14ac:dyDescent="0.25">
      <c r="A180" s="6" t="str">
        <f>"4031130001110021"</f>
        <v>4031130001110021</v>
      </c>
      <c r="B180" s="6" t="s">
        <v>349</v>
      </c>
      <c r="C180" s="6" t="s">
        <v>412</v>
      </c>
      <c r="D180" s="6" t="s">
        <v>378</v>
      </c>
      <c r="E180" s="6" t="s">
        <v>413</v>
      </c>
    </row>
    <row r="181" spans="1:5" ht="32.25" customHeight="1" x14ac:dyDescent="0.25">
      <c r="A181" s="6" t="str">
        <f>"4031130001110022"</f>
        <v>4031130001110022</v>
      </c>
      <c r="B181" s="6" t="s">
        <v>414</v>
      </c>
      <c r="C181" s="6" t="s">
        <v>415</v>
      </c>
      <c r="D181" s="6" t="s">
        <v>378</v>
      </c>
      <c r="E181" s="6" t="s">
        <v>249</v>
      </c>
    </row>
    <row r="182" spans="1:5" ht="32.25" customHeight="1" x14ac:dyDescent="0.25">
      <c r="A182" s="6" t="str">
        <f>"4031130001110023"</f>
        <v>4031130001110023</v>
      </c>
      <c r="B182" s="6" t="s">
        <v>34</v>
      </c>
      <c r="C182" s="6" t="s">
        <v>416</v>
      </c>
      <c r="D182" s="6" t="s">
        <v>378</v>
      </c>
      <c r="E182" s="6" t="s">
        <v>417</v>
      </c>
    </row>
    <row r="183" spans="1:5" ht="32.25" customHeight="1" x14ac:dyDescent="0.25">
      <c r="A183" s="6" t="str">
        <f>"4031130001110025"</f>
        <v>4031130001110025</v>
      </c>
      <c r="B183" s="6" t="s">
        <v>418</v>
      </c>
      <c r="C183" s="6" t="s">
        <v>419</v>
      </c>
      <c r="D183" s="6" t="s">
        <v>378</v>
      </c>
      <c r="E183" s="6" t="s">
        <v>242</v>
      </c>
    </row>
    <row r="184" spans="1:5" ht="32.25" customHeight="1" x14ac:dyDescent="0.25">
      <c r="A184" s="6" t="str">
        <f>"4031130001110026"</f>
        <v>4031130001110026</v>
      </c>
      <c r="B184" s="6" t="s">
        <v>420</v>
      </c>
      <c r="C184" s="6" t="s">
        <v>421</v>
      </c>
      <c r="D184" s="6" t="s">
        <v>378</v>
      </c>
      <c r="E184" s="6" t="s">
        <v>249</v>
      </c>
    </row>
    <row r="185" spans="1:5" ht="32.25" customHeight="1" x14ac:dyDescent="0.25">
      <c r="A185" s="6" t="str">
        <f>"4031130001110027"</f>
        <v>4031130001110027</v>
      </c>
      <c r="B185" s="6" t="s">
        <v>188</v>
      </c>
      <c r="C185" s="6" t="s">
        <v>422</v>
      </c>
      <c r="D185" s="6" t="s">
        <v>378</v>
      </c>
      <c r="E185" s="6" t="s">
        <v>249</v>
      </c>
    </row>
    <row r="186" spans="1:5" ht="32.25" customHeight="1" x14ac:dyDescent="0.25">
      <c r="A186" s="6" t="str">
        <f>"4031130001110028"</f>
        <v>4031130001110028</v>
      </c>
      <c r="B186" s="6" t="s">
        <v>219</v>
      </c>
      <c r="C186" s="6" t="s">
        <v>423</v>
      </c>
      <c r="D186" s="6" t="s">
        <v>378</v>
      </c>
      <c r="E186" s="6" t="s">
        <v>424</v>
      </c>
    </row>
    <row r="187" spans="1:5" ht="32.25" customHeight="1" x14ac:dyDescent="0.25">
      <c r="A187" s="6" t="str">
        <f>"4031130001110029"</f>
        <v>4031130001110029</v>
      </c>
      <c r="B187" s="6" t="s">
        <v>121</v>
      </c>
      <c r="C187" s="6" t="s">
        <v>425</v>
      </c>
      <c r="D187" s="6" t="s">
        <v>378</v>
      </c>
      <c r="E187" s="6" t="s">
        <v>583</v>
      </c>
    </row>
    <row r="188" spans="1:5" ht="32.25" customHeight="1" x14ac:dyDescent="0.25">
      <c r="A188" s="6" t="str">
        <f>"4031130001110030"</f>
        <v>4031130001110030</v>
      </c>
      <c r="B188" s="6" t="s">
        <v>146</v>
      </c>
      <c r="C188" s="6" t="s">
        <v>426</v>
      </c>
      <c r="D188" s="6" t="s">
        <v>378</v>
      </c>
      <c r="E188" s="6" t="s">
        <v>242</v>
      </c>
    </row>
    <row r="189" spans="1:5" ht="32.25" customHeight="1" x14ac:dyDescent="0.25">
      <c r="A189" s="6" t="str">
        <f>"4031130001110032"</f>
        <v>4031130001110032</v>
      </c>
      <c r="B189" s="6" t="s">
        <v>317</v>
      </c>
      <c r="C189" s="6" t="s">
        <v>427</v>
      </c>
      <c r="D189" s="6" t="s">
        <v>378</v>
      </c>
      <c r="E189" s="6" t="s">
        <v>583</v>
      </c>
    </row>
    <row r="190" spans="1:5" ht="32.25" customHeight="1" x14ac:dyDescent="0.25">
      <c r="A190" s="6" t="str">
        <f>"4031130001110033"</f>
        <v>4031130001110033</v>
      </c>
      <c r="B190" s="6" t="s">
        <v>60</v>
      </c>
      <c r="C190" s="6" t="s">
        <v>428</v>
      </c>
      <c r="D190" s="6" t="s">
        <v>378</v>
      </c>
      <c r="E190" s="6" t="s">
        <v>590</v>
      </c>
    </row>
    <row r="191" spans="1:5" ht="32.25" customHeight="1" x14ac:dyDescent="0.25">
      <c r="A191" s="6" t="str">
        <f>"4031130001110035"</f>
        <v>4031130001110035</v>
      </c>
      <c r="B191" s="6" t="s">
        <v>429</v>
      </c>
      <c r="C191" s="6" t="s">
        <v>430</v>
      </c>
      <c r="D191" s="6" t="s">
        <v>378</v>
      </c>
      <c r="E191" s="6" t="s">
        <v>600</v>
      </c>
    </row>
    <row r="192" spans="1:5" ht="32.25" customHeight="1" x14ac:dyDescent="0.25">
      <c r="A192" s="6" t="str">
        <f>"4031130001110038"</f>
        <v>4031130001110038</v>
      </c>
      <c r="B192" s="6" t="s">
        <v>197</v>
      </c>
      <c r="C192" s="6" t="s">
        <v>431</v>
      </c>
      <c r="D192" s="6" t="s">
        <v>378</v>
      </c>
      <c r="E192" s="6" t="s">
        <v>432</v>
      </c>
    </row>
    <row r="193" spans="1:5" ht="32.25" customHeight="1" x14ac:dyDescent="0.25">
      <c r="A193" s="4" t="str">
        <f>"4031130001136001"</f>
        <v>4031130001136001</v>
      </c>
      <c r="B193" s="4" t="s">
        <v>433</v>
      </c>
      <c r="C193" s="4" t="s">
        <v>377</v>
      </c>
      <c r="D193" s="4" t="s">
        <v>434</v>
      </c>
      <c r="E193" s="4" t="s">
        <v>242</v>
      </c>
    </row>
    <row r="194" spans="1:5" ht="32.25" customHeight="1" x14ac:dyDescent="0.25">
      <c r="A194" s="4" t="str">
        <f>"4031130001136002"</f>
        <v>4031130001136002</v>
      </c>
      <c r="B194" s="4" t="s">
        <v>349</v>
      </c>
      <c r="C194" s="4" t="s">
        <v>435</v>
      </c>
      <c r="D194" s="4" t="s">
        <v>434</v>
      </c>
      <c r="E194" s="4" t="s">
        <v>591</v>
      </c>
    </row>
    <row r="195" spans="1:5" ht="32.25" customHeight="1" x14ac:dyDescent="0.25">
      <c r="A195" s="4" t="str">
        <f>"4031130001136004"</f>
        <v>4031130001136004</v>
      </c>
      <c r="B195" s="4" t="s">
        <v>368</v>
      </c>
      <c r="C195" s="4" t="s">
        <v>436</v>
      </c>
      <c r="D195" s="4" t="s">
        <v>434</v>
      </c>
      <c r="E195" s="4" t="s">
        <v>242</v>
      </c>
    </row>
    <row r="196" spans="1:5" ht="32.25" customHeight="1" x14ac:dyDescent="0.25">
      <c r="A196" s="4" t="str">
        <f>"4031130001136005"</f>
        <v>4031130001136005</v>
      </c>
      <c r="B196" s="4" t="s">
        <v>437</v>
      </c>
      <c r="C196" s="4" t="s">
        <v>438</v>
      </c>
      <c r="D196" s="4" t="s">
        <v>434</v>
      </c>
      <c r="E196" s="4" t="s">
        <v>597</v>
      </c>
    </row>
    <row r="197" spans="1:5" ht="32.25" customHeight="1" x14ac:dyDescent="0.25">
      <c r="A197" s="4" t="str">
        <f>"4031130001136006"</f>
        <v>4031130001136006</v>
      </c>
      <c r="B197" s="4" t="s">
        <v>7</v>
      </c>
      <c r="C197" s="4" t="s">
        <v>439</v>
      </c>
      <c r="D197" s="4" t="s">
        <v>434</v>
      </c>
      <c r="E197" s="4" t="s">
        <v>398</v>
      </c>
    </row>
    <row r="198" spans="1:5" ht="32.25" customHeight="1" x14ac:dyDescent="0.25">
      <c r="A198" s="4" t="str">
        <f>"4031130001136007"</f>
        <v>4031130001136007</v>
      </c>
      <c r="B198" s="4" t="s">
        <v>440</v>
      </c>
      <c r="C198" s="4" t="s">
        <v>441</v>
      </c>
      <c r="D198" s="4" t="s">
        <v>434</v>
      </c>
      <c r="E198" s="4" t="s">
        <v>442</v>
      </c>
    </row>
    <row r="199" spans="1:5" ht="32.25" customHeight="1" x14ac:dyDescent="0.25">
      <c r="A199" s="4" t="str">
        <f>"4031130001136008"</f>
        <v>4031130001136008</v>
      </c>
      <c r="B199" s="4" t="s">
        <v>176</v>
      </c>
      <c r="C199" s="4" t="s">
        <v>443</v>
      </c>
      <c r="D199" s="4" t="s">
        <v>434</v>
      </c>
      <c r="E199" s="4" t="s">
        <v>444</v>
      </c>
    </row>
    <row r="200" spans="1:5" ht="32.25" customHeight="1" x14ac:dyDescent="0.25">
      <c r="A200" s="4" t="str">
        <f>"4031130001136009"</f>
        <v>4031130001136009</v>
      </c>
      <c r="B200" s="4" t="s">
        <v>12</v>
      </c>
      <c r="C200" s="4" t="s">
        <v>445</v>
      </c>
      <c r="D200" s="4" t="s">
        <v>434</v>
      </c>
      <c r="E200" s="4" t="s">
        <v>592</v>
      </c>
    </row>
    <row r="201" spans="1:5" ht="32.25" customHeight="1" x14ac:dyDescent="0.25">
      <c r="A201" s="4" t="str">
        <f>"4031130001136010"</f>
        <v>4031130001136010</v>
      </c>
      <c r="B201" s="4" t="s">
        <v>176</v>
      </c>
      <c r="C201" s="4" t="s">
        <v>446</v>
      </c>
      <c r="D201" s="4" t="s">
        <v>434</v>
      </c>
      <c r="E201" s="4" t="s">
        <v>311</v>
      </c>
    </row>
    <row r="202" spans="1:5" ht="32.25" customHeight="1" x14ac:dyDescent="0.25">
      <c r="A202" s="4" t="str">
        <f>"4031130001136013"</f>
        <v>4031130001136013</v>
      </c>
      <c r="B202" s="4" t="s">
        <v>447</v>
      </c>
      <c r="C202" s="4" t="s">
        <v>421</v>
      </c>
      <c r="D202" s="4" t="s">
        <v>434</v>
      </c>
      <c r="E202" s="4" t="s">
        <v>448</v>
      </c>
    </row>
    <row r="203" spans="1:5" ht="32.25" customHeight="1" x14ac:dyDescent="0.25">
      <c r="A203" s="4" t="str">
        <f>"4031130001136014"</f>
        <v>4031130001136014</v>
      </c>
      <c r="B203" s="4" t="s">
        <v>449</v>
      </c>
      <c r="C203" s="4" t="s">
        <v>450</v>
      </c>
      <c r="D203" s="4" t="s">
        <v>434</v>
      </c>
      <c r="E203" s="4" t="s">
        <v>273</v>
      </c>
    </row>
    <row r="204" spans="1:5" ht="32.25" customHeight="1" x14ac:dyDescent="0.25">
      <c r="A204" s="4" t="str">
        <f>"4031130001136015"</f>
        <v>4031130001136015</v>
      </c>
      <c r="B204" s="4" t="s">
        <v>204</v>
      </c>
      <c r="C204" s="4" t="s">
        <v>451</v>
      </c>
      <c r="D204" s="4" t="s">
        <v>434</v>
      </c>
      <c r="E204" s="4" t="s">
        <v>452</v>
      </c>
    </row>
    <row r="205" spans="1:5" ht="32.25" customHeight="1" x14ac:dyDescent="0.25">
      <c r="A205" s="4" t="str">
        <f>"4031130001136016"</f>
        <v>4031130001136016</v>
      </c>
      <c r="B205" s="4" t="s">
        <v>134</v>
      </c>
      <c r="C205" s="4" t="s">
        <v>453</v>
      </c>
      <c r="D205" s="4" t="s">
        <v>434</v>
      </c>
      <c r="E205" s="4" t="s">
        <v>454</v>
      </c>
    </row>
    <row r="206" spans="1:5" ht="32.25" customHeight="1" x14ac:dyDescent="0.25">
      <c r="A206" s="4" t="str">
        <f>"4031130001136017"</f>
        <v>4031130001136017</v>
      </c>
      <c r="B206" s="4" t="s">
        <v>352</v>
      </c>
      <c r="C206" s="4" t="s">
        <v>455</v>
      </c>
      <c r="D206" s="4" t="s">
        <v>434</v>
      </c>
      <c r="E206" s="4" t="s">
        <v>456</v>
      </c>
    </row>
    <row r="207" spans="1:5" ht="32.25" customHeight="1" x14ac:dyDescent="0.25">
      <c r="A207" s="4" t="str">
        <f>"4031130001136018"</f>
        <v>4031130001136018</v>
      </c>
      <c r="B207" s="4" t="s">
        <v>188</v>
      </c>
      <c r="C207" s="4" t="s">
        <v>457</v>
      </c>
      <c r="D207" s="4" t="s">
        <v>434</v>
      </c>
      <c r="E207" s="4" t="s">
        <v>311</v>
      </c>
    </row>
    <row r="208" spans="1:5" ht="32.25" customHeight="1" x14ac:dyDescent="0.25">
      <c r="A208" s="4" t="str">
        <f>"4031130001136019"</f>
        <v>4031130001136019</v>
      </c>
      <c r="B208" s="4" t="s">
        <v>134</v>
      </c>
      <c r="C208" s="4" t="s">
        <v>458</v>
      </c>
      <c r="D208" s="4" t="s">
        <v>434</v>
      </c>
      <c r="E208" s="4" t="s">
        <v>459</v>
      </c>
    </row>
    <row r="209" spans="1:5" ht="32.25" customHeight="1" x14ac:dyDescent="0.25">
      <c r="A209" s="4" t="str">
        <f>"4031130001136021"</f>
        <v>4031130001136021</v>
      </c>
      <c r="B209" s="4" t="s">
        <v>460</v>
      </c>
      <c r="C209" s="4" t="s">
        <v>461</v>
      </c>
      <c r="D209" s="4" t="s">
        <v>434</v>
      </c>
      <c r="E209" s="4" t="s">
        <v>462</v>
      </c>
    </row>
    <row r="210" spans="1:5" ht="32.25" customHeight="1" x14ac:dyDescent="0.25">
      <c r="A210" s="4" t="str">
        <f>"4031130001136022"</f>
        <v>4031130001136022</v>
      </c>
      <c r="B210" s="4" t="s">
        <v>463</v>
      </c>
      <c r="C210" s="4" t="s">
        <v>464</v>
      </c>
      <c r="D210" s="4" t="s">
        <v>434</v>
      </c>
      <c r="E210" s="4" t="s">
        <v>587</v>
      </c>
    </row>
    <row r="211" spans="1:5" ht="32.25" customHeight="1" x14ac:dyDescent="0.25">
      <c r="A211" s="4" t="str">
        <f>"4031130001136023"</f>
        <v>4031130001136023</v>
      </c>
      <c r="B211" s="4" t="s">
        <v>465</v>
      </c>
      <c r="C211" s="4" t="s">
        <v>466</v>
      </c>
      <c r="D211" s="4" t="s">
        <v>434</v>
      </c>
      <c r="E211" s="4" t="s">
        <v>580</v>
      </c>
    </row>
    <row r="212" spans="1:5" ht="32.25" customHeight="1" x14ac:dyDescent="0.25">
      <c r="A212" s="4" t="str">
        <f>"4031130001136024"</f>
        <v>4031130001136024</v>
      </c>
      <c r="B212" s="4" t="s">
        <v>467</v>
      </c>
      <c r="C212" s="4" t="s">
        <v>468</v>
      </c>
      <c r="D212" s="4" t="s">
        <v>434</v>
      </c>
      <c r="E212" s="4" t="s">
        <v>249</v>
      </c>
    </row>
    <row r="213" spans="1:5" ht="32.25" customHeight="1" x14ac:dyDescent="0.25">
      <c r="A213" s="4" t="str">
        <f>"4031130001136025"</f>
        <v>4031130001136025</v>
      </c>
      <c r="B213" s="4" t="s">
        <v>146</v>
      </c>
      <c r="C213" s="4" t="s">
        <v>469</v>
      </c>
      <c r="D213" s="4" t="s">
        <v>434</v>
      </c>
      <c r="E213" s="4" t="s">
        <v>242</v>
      </c>
    </row>
    <row r="214" spans="1:5" ht="32.25" customHeight="1" x14ac:dyDescent="0.25">
      <c r="A214" s="4" t="str">
        <f>"4031130001136026"</f>
        <v>4031130001136026</v>
      </c>
      <c r="B214" s="4" t="s">
        <v>134</v>
      </c>
      <c r="C214" s="4" t="s">
        <v>470</v>
      </c>
      <c r="D214" s="4" t="s">
        <v>434</v>
      </c>
      <c r="E214" s="4" t="s">
        <v>471</v>
      </c>
    </row>
    <row r="215" spans="1:5" ht="32.25" customHeight="1" x14ac:dyDescent="0.25">
      <c r="A215" s="4" t="str">
        <f>"4031130001127001"</f>
        <v>4031130001127001</v>
      </c>
      <c r="B215" s="4" t="s">
        <v>134</v>
      </c>
      <c r="C215" s="4" t="s">
        <v>472</v>
      </c>
      <c r="D215" s="4" t="s">
        <v>473</v>
      </c>
      <c r="E215" s="4" t="s">
        <v>249</v>
      </c>
    </row>
    <row r="216" spans="1:5" ht="32.25" customHeight="1" x14ac:dyDescent="0.25">
      <c r="A216" s="4" t="str">
        <f>"4031130001127002"</f>
        <v>4031130001127002</v>
      </c>
      <c r="B216" s="4" t="s">
        <v>474</v>
      </c>
      <c r="C216" s="4" t="s">
        <v>475</v>
      </c>
      <c r="D216" s="4" t="s">
        <v>473</v>
      </c>
      <c r="E216" s="4" t="s">
        <v>476</v>
      </c>
    </row>
    <row r="217" spans="1:5" ht="32.25" customHeight="1" x14ac:dyDescent="0.25">
      <c r="A217" s="4" t="str">
        <f>"4031130001127003"</f>
        <v>4031130001127003</v>
      </c>
      <c r="B217" s="4" t="s">
        <v>433</v>
      </c>
      <c r="C217" s="4" t="s">
        <v>25</v>
      </c>
      <c r="D217" s="4" t="s">
        <v>473</v>
      </c>
      <c r="E217" s="4" t="s">
        <v>242</v>
      </c>
    </row>
    <row r="218" spans="1:5" ht="32.25" customHeight="1" x14ac:dyDescent="0.25">
      <c r="A218" s="4" t="str">
        <f>"4031130001127004"</f>
        <v>4031130001127004</v>
      </c>
      <c r="B218" s="4" t="s">
        <v>477</v>
      </c>
      <c r="C218" s="4" t="s">
        <v>478</v>
      </c>
      <c r="D218" s="4" t="s">
        <v>473</v>
      </c>
      <c r="E218" s="4" t="s">
        <v>242</v>
      </c>
    </row>
    <row r="219" spans="1:5" ht="32.25" customHeight="1" x14ac:dyDescent="0.25">
      <c r="A219" s="4" t="str">
        <f>"4031130001127006"</f>
        <v>4031130001127006</v>
      </c>
      <c r="B219" s="4" t="s">
        <v>219</v>
      </c>
      <c r="C219" s="4" t="s">
        <v>385</v>
      </c>
      <c r="D219" s="4" t="s">
        <v>473</v>
      </c>
      <c r="E219" s="4" t="s">
        <v>242</v>
      </c>
    </row>
    <row r="220" spans="1:5" ht="32.25" customHeight="1" x14ac:dyDescent="0.25">
      <c r="A220" s="4" t="str">
        <f>"4031130001127008"</f>
        <v>4031130001127008</v>
      </c>
      <c r="B220" s="4" t="s">
        <v>479</v>
      </c>
      <c r="C220" s="4" t="s">
        <v>480</v>
      </c>
      <c r="D220" s="4" t="s">
        <v>473</v>
      </c>
      <c r="E220" s="4" t="s">
        <v>481</v>
      </c>
    </row>
    <row r="221" spans="1:5" ht="32.25" customHeight="1" x14ac:dyDescent="0.25">
      <c r="A221" s="4" t="str">
        <f>"4031130001127009"</f>
        <v>4031130001127009</v>
      </c>
      <c r="B221" s="4" t="s">
        <v>482</v>
      </c>
      <c r="C221" s="4" t="s">
        <v>483</v>
      </c>
      <c r="D221" s="4" t="s">
        <v>473</v>
      </c>
      <c r="E221" s="4" t="s">
        <v>484</v>
      </c>
    </row>
    <row r="222" spans="1:5" ht="32.25" customHeight="1" x14ac:dyDescent="0.25">
      <c r="A222" s="4" t="str">
        <f>"4031130001127010"</f>
        <v>4031130001127010</v>
      </c>
      <c r="B222" s="4" t="s">
        <v>485</v>
      </c>
      <c r="C222" s="4" t="s">
        <v>486</v>
      </c>
      <c r="D222" s="4" t="s">
        <v>473</v>
      </c>
      <c r="E222" s="4" t="s">
        <v>311</v>
      </c>
    </row>
    <row r="223" spans="1:5" ht="32.25" customHeight="1" x14ac:dyDescent="0.25">
      <c r="A223" s="4" t="str">
        <f>"4031130001127012"</f>
        <v>4031130001127012</v>
      </c>
      <c r="B223" s="4" t="s">
        <v>487</v>
      </c>
      <c r="C223" s="4" t="s">
        <v>488</v>
      </c>
      <c r="D223" s="4" t="s">
        <v>473</v>
      </c>
      <c r="E223" s="4" t="s">
        <v>489</v>
      </c>
    </row>
    <row r="224" spans="1:5" ht="32.25" customHeight="1" x14ac:dyDescent="0.25">
      <c r="A224" s="4" t="str">
        <f>"4031130001127013"</f>
        <v>4031130001127013</v>
      </c>
      <c r="B224" s="4" t="s">
        <v>440</v>
      </c>
      <c r="C224" s="4" t="s">
        <v>490</v>
      </c>
      <c r="D224" s="4" t="s">
        <v>473</v>
      </c>
      <c r="E224" s="4" t="s">
        <v>491</v>
      </c>
    </row>
    <row r="225" spans="1:5" ht="32.25" customHeight="1" x14ac:dyDescent="0.25">
      <c r="A225" s="4" t="str">
        <f>"4031130001127014"</f>
        <v>4031130001127014</v>
      </c>
      <c r="B225" s="4" t="s">
        <v>492</v>
      </c>
      <c r="C225" s="4" t="s">
        <v>76</v>
      </c>
      <c r="D225" s="4" t="s">
        <v>473</v>
      </c>
      <c r="E225" s="4" t="s">
        <v>493</v>
      </c>
    </row>
    <row r="226" spans="1:5" ht="32.25" customHeight="1" x14ac:dyDescent="0.25">
      <c r="A226" s="4" t="str">
        <f>"4031130001127015"</f>
        <v>4031130001127015</v>
      </c>
      <c r="B226" s="4" t="s">
        <v>494</v>
      </c>
      <c r="C226" s="4" t="s">
        <v>495</v>
      </c>
      <c r="D226" s="4" t="s">
        <v>473</v>
      </c>
      <c r="E226" s="4" t="s">
        <v>496</v>
      </c>
    </row>
    <row r="227" spans="1:5" ht="32.25" customHeight="1" x14ac:dyDescent="0.25">
      <c r="A227" s="4" t="str">
        <f>"4031130001127016"</f>
        <v>4031130001127016</v>
      </c>
      <c r="B227" s="4" t="s">
        <v>497</v>
      </c>
      <c r="C227" s="4" t="s">
        <v>498</v>
      </c>
      <c r="D227" s="4" t="s">
        <v>473</v>
      </c>
      <c r="E227" s="4" t="s">
        <v>499</v>
      </c>
    </row>
    <row r="228" spans="1:5" ht="32.25" customHeight="1" x14ac:dyDescent="0.25">
      <c r="A228" s="4" t="str">
        <f>"4031130001127017"</f>
        <v>4031130001127017</v>
      </c>
      <c r="B228" s="4" t="s">
        <v>500</v>
      </c>
      <c r="C228" s="4" t="s">
        <v>501</v>
      </c>
      <c r="D228" s="4" t="s">
        <v>473</v>
      </c>
      <c r="E228" s="4" t="s">
        <v>502</v>
      </c>
    </row>
    <row r="229" spans="1:5" ht="32.25" customHeight="1" x14ac:dyDescent="0.25">
      <c r="A229" s="4" t="str">
        <f>"4031130001127020"</f>
        <v>4031130001127020</v>
      </c>
      <c r="B229" s="4" t="s">
        <v>503</v>
      </c>
      <c r="C229" s="4" t="s">
        <v>504</v>
      </c>
      <c r="D229" s="4" t="s">
        <v>473</v>
      </c>
      <c r="E229" s="4" t="s">
        <v>505</v>
      </c>
    </row>
    <row r="230" spans="1:5" ht="32.25" customHeight="1" x14ac:dyDescent="0.25">
      <c r="A230" s="4" t="str">
        <f>"4031130001127021"</f>
        <v>4031130001127021</v>
      </c>
      <c r="B230" s="4" t="s">
        <v>146</v>
      </c>
      <c r="C230" s="4" t="s">
        <v>506</v>
      </c>
      <c r="D230" s="4" t="s">
        <v>473</v>
      </c>
      <c r="E230" s="4" t="s">
        <v>507</v>
      </c>
    </row>
    <row r="231" spans="1:5" ht="32.25" customHeight="1" x14ac:dyDescent="0.25">
      <c r="A231" s="4" t="str">
        <f>"4031130001127024"</f>
        <v>4031130001127024</v>
      </c>
      <c r="B231" s="4" t="s">
        <v>508</v>
      </c>
      <c r="C231" s="4" t="s">
        <v>509</v>
      </c>
      <c r="D231" s="4" t="s">
        <v>473</v>
      </c>
      <c r="E231" s="4" t="s">
        <v>510</v>
      </c>
    </row>
    <row r="232" spans="1:5" ht="32.25" customHeight="1" x14ac:dyDescent="0.25">
      <c r="A232" s="4" t="str">
        <f>"4031130001115001"</f>
        <v>4031130001115001</v>
      </c>
      <c r="B232" s="4" t="s">
        <v>511</v>
      </c>
      <c r="C232" s="4" t="s">
        <v>385</v>
      </c>
      <c r="D232" s="4" t="s">
        <v>512</v>
      </c>
      <c r="E232" s="4" t="s">
        <v>311</v>
      </c>
    </row>
    <row r="233" spans="1:5" ht="32.25" customHeight="1" x14ac:dyDescent="0.25">
      <c r="A233" s="4" t="str">
        <f>"4031130001115002"</f>
        <v>4031130001115002</v>
      </c>
      <c r="B233" s="4" t="s">
        <v>513</v>
      </c>
      <c r="C233" s="4" t="s">
        <v>514</v>
      </c>
      <c r="D233" s="4" t="s">
        <v>512</v>
      </c>
      <c r="E233" s="4" t="s">
        <v>294</v>
      </c>
    </row>
    <row r="234" spans="1:5" ht="32.25" customHeight="1" x14ac:dyDescent="0.25">
      <c r="A234" s="4" t="str">
        <f>"4031130001115003"</f>
        <v>4031130001115003</v>
      </c>
      <c r="B234" s="4" t="s">
        <v>515</v>
      </c>
      <c r="C234" s="4" t="s">
        <v>516</v>
      </c>
      <c r="D234" s="4" t="s">
        <v>512</v>
      </c>
      <c r="E234" s="4" t="s">
        <v>476</v>
      </c>
    </row>
    <row r="235" spans="1:5" ht="32.25" customHeight="1" x14ac:dyDescent="0.25">
      <c r="A235" s="4" t="str">
        <f>"4031130001115004"</f>
        <v>4031130001115004</v>
      </c>
      <c r="B235" s="4" t="s">
        <v>517</v>
      </c>
      <c r="C235" s="4" t="s">
        <v>518</v>
      </c>
      <c r="D235" s="4" t="s">
        <v>512</v>
      </c>
      <c r="E235" s="4" t="s">
        <v>519</v>
      </c>
    </row>
    <row r="236" spans="1:5" ht="32.25" customHeight="1" x14ac:dyDescent="0.25">
      <c r="A236" s="4" t="str">
        <f>"4031130001115005"</f>
        <v>4031130001115005</v>
      </c>
      <c r="B236" s="4" t="s">
        <v>266</v>
      </c>
      <c r="C236" s="4" t="s">
        <v>520</v>
      </c>
      <c r="D236" s="4" t="s">
        <v>512</v>
      </c>
      <c r="E236" s="4" t="s">
        <v>583</v>
      </c>
    </row>
    <row r="237" spans="1:5" ht="32.25" customHeight="1" x14ac:dyDescent="0.25">
      <c r="A237" s="4" t="str">
        <f>"4031130001115006"</f>
        <v>4031130001115006</v>
      </c>
      <c r="B237" s="4" t="s">
        <v>197</v>
      </c>
      <c r="C237" s="4" t="s">
        <v>521</v>
      </c>
      <c r="D237" s="4" t="s">
        <v>512</v>
      </c>
      <c r="E237" s="4" t="s">
        <v>522</v>
      </c>
    </row>
    <row r="238" spans="1:5" ht="32.25" customHeight="1" x14ac:dyDescent="0.25">
      <c r="A238" s="4" t="str">
        <f>"4031130001115008"</f>
        <v>4031130001115008</v>
      </c>
      <c r="B238" s="4" t="s">
        <v>245</v>
      </c>
      <c r="C238" s="4" t="s">
        <v>523</v>
      </c>
      <c r="D238" s="4" t="s">
        <v>512</v>
      </c>
      <c r="E238" s="4" t="s">
        <v>242</v>
      </c>
    </row>
    <row r="239" spans="1:5" ht="32.25" customHeight="1" x14ac:dyDescent="0.25">
      <c r="A239" s="4" t="str">
        <f>"4031130001115009"</f>
        <v>4031130001115009</v>
      </c>
      <c r="B239" s="4" t="s">
        <v>176</v>
      </c>
      <c r="C239" s="4" t="s">
        <v>431</v>
      </c>
      <c r="D239" s="4" t="s">
        <v>512</v>
      </c>
      <c r="E239" s="4" t="s">
        <v>524</v>
      </c>
    </row>
    <row r="240" spans="1:5" ht="32.25" customHeight="1" x14ac:dyDescent="0.25">
      <c r="A240" s="4" t="str">
        <f>"4031130001115010"</f>
        <v>4031130001115010</v>
      </c>
      <c r="B240" s="4" t="s">
        <v>73</v>
      </c>
      <c r="C240" s="4" t="s">
        <v>525</v>
      </c>
      <c r="D240" s="4" t="s">
        <v>512</v>
      </c>
      <c r="E240" s="4" t="s">
        <v>242</v>
      </c>
    </row>
    <row r="241" spans="1:5" ht="32.25" customHeight="1" x14ac:dyDescent="0.25">
      <c r="A241" s="4" t="str">
        <f>"4031130001115011"</f>
        <v>4031130001115011</v>
      </c>
      <c r="B241" s="4" t="s">
        <v>526</v>
      </c>
      <c r="C241" s="4" t="s">
        <v>527</v>
      </c>
      <c r="D241" s="4" t="s">
        <v>512</v>
      </c>
      <c r="E241" s="4" t="s">
        <v>598</v>
      </c>
    </row>
    <row r="242" spans="1:5" ht="32.25" customHeight="1" x14ac:dyDescent="0.25">
      <c r="A242" s="4" t="str">
        <f>"4031130001115012"</f>
        <v>4031130001115012</v>
      </c>
      <c r="B242" s="4" t="s">
        <v>176</v>
      </c>
      <c r="C242" s="4" t="s">
        <v>528</v>
      </c>
      <c r="D242" s="4" t="s">
        <v>512</v>
      </c>
      <c r="E242" s="4" t="s">
        <v>588</v>
      </c>
    </row>
    <row r="243" spans="1:5" ht="32.25" customHeight="1" x14ac:dyDescent="0.25">
      <c r="A243" s="4" t="str">
        <f>"4031130001115013"</f>
        <v>4031130001115013</v>
      </c>
      <c r="B243" s="4" t="s">
        <v>245</v>
      </c>
      <c r="C243" s="4" t="s">
        <v>529</v>
      </c>
      <c r="D243" s="4" t="s">
        <v>512</v>
      </c>
      <c r="E243" s="6" t="s">
        <v>530</v>
      </c>
    </row>
    <row r="244" spans="1:5" ht="32.25" customHeight="1" x14ac:dyDescent="0.25">
      <c r="A244" s="4" t="str">
        <f>"4031130001115014"</f>
        <v>4031130001115014</v>
      </c>
      <c r="B244" s="4" t="s">
        <v>186</v>
      </c>
      <c r="C244" s="4" t="s">
        <v>531</v>
      </c>
      <c r="D244" s="4" t="s">
        <v>512</v>
      </c>
      <c r="E244" s="4" t="s">
        <v>519</v>
      </c>
    </row>
    <row r="245" spans="1:5" ht="32.25" customHeight="1" x14ac:dyDescent="0.25">
      <c r="A245" s="4" t="str">
        <f>"4031130001115016"</f>
        <v>4031130001115016</v>
      </c>
      <c r="B245" s="4" t="s">
        <v>186</v>
      </c>
      <c r="C245" s="4" t="s">
        <v>234</v>
      </c>
      <c r="D245" s="4" t="s">
        <v>512</v>
      </c>
      <c r="E245" s="4" t="s">
        <v>249</v>
      </c>
    </row>
    <row r="246" spans="1:5" ht="32.25" customHeight="1" x14ac:dyDescent="0.25">
      <c r="A246" s="4" t="str">
        <f>"4031130001115018"</f>
        <v>4031130001115018</v>
      </c>
      <c r="B246" s="4" t="s">
        <v>134</v>
      </c>
      <c r="C246" s="4" t="s">
        <v>532</v>
      </c>
      <c r="D246" s="4" t="s">
        <v>512</v>
      </c>
      <c r="E246" s="4" t="s">
        <v>533</v>
      </c>
    </row>
    <row r="247" spans="1:5" ht="32.25" customHeight="1" x14ac:dyDescent="0.25">
      <c r="A247" s="4" t="str">
        <f>"4031130001115020"</f>
        <v>4031130001115020</v>
      </c>
      <c r="B247" s="4" t="s">
        <v>266</v>
      </c>
      <c r="C247" s="4" t="s">
        <v>534</v>
      </c>
      <c r="D247" s="4" t="s">
        <v>512</v>
      </c>
      <c r="E247" s="4" t="s">
        <v>459</v>
      </c>
    </row>
    <row r="248" spans="1:5" ht="32.25" customHeight="1" x14ac:dyDescent="0.25">
      <c r="A248" s="4" t="str">
        <f>"4031130001115021"</f>
        <v>4031130001115021</v>
      </c>
      <c r="B248" s="4" t="s">
        <v>186</v>
      </c>
      <c r="C248" s="4" t="s">
        <v>535</v>
      </c>
      <c r="D248" s="4" t="s">
        <v>512</v>
      </c>
      <c r="E248" s="4" t="s">
        <v>588</v>
      </c>
    </row>
    <row r="249" spans="1:5" ht="32.25" customHeight="1" x14ac:dyDescent="0.25">
      <c r="A249" s="4" t="str">
        <f>"4031130001131002"</f>
        <v>4031130001131002</v>
      </c>
      <c r="B249" s="4" t="s">
        <v>18</v>
      </c>
      <c r="C249" s="4" t="s">
        <v>379</v>
      </c>
      <c r="D249" s="4" t="s">
        <v>539</v>
      </c>
      <c r="E249" s="4" t="s">
        <v>294</v>
      </c>
    </row>
    <row r="250" spans="1:5" ht="32.25" customHeight="1" x14ac:dyDescent="0.25">
      <c r="A250" s="4" t="str">
        <f>"4031130001131003"</f>
        <v>4031130001131003</v>
      </c>
      <c r="B250" s="4" t="s">
        <v>68</v>
      </c>
      <c r="C250" s="4" t="s">
        <v>536</v>
      </c>
      <c r="D250" s="4" t="s">
        <v>539</v>
      </c>
      <c r="E250" s="4" t="s">
        <v>242</v>
      </c>
    </row>
    <row r="251" spans="1:5" ht="32.25" customHeight="1" x14ac:dyDescent="0.25">
      <c r="A251" s="4" t="str">
        <f>"4031130001131005"</f>
        <v>4031130001131005</v>
      </c>
      <c r="B251" s="4" t="s">
        <v>537</v>
      </c>
      <c r="C251" s="4" t="s">
        <v>538</v>
      </c>
      <c r="D251" s="4" t="s">
        <v>539</v>
      </c>
      <c r="E251" s="4" t="s">
        <v>540</v>
      </c>
    </row>
    <row r="252" spans="1:5" ht="32.25" customHeight="1" x14ac:dyDescent="0.25">
      <c r="A252" s="4" t="str">
        <f>"4031130001131006"</f>
        <v>4031130001131006</v>
      </c>
      <c r="B252" s="4" t="s">
        <v>44</v>
      </c>
      <c r="C252" s="4" t="s">
        <v>541</v>
      </c>
      <c r="D252" s="4" t="s">
        <v>539</v>
      </c>
      <c r="E252" s="4" t="s">
        <v>542</v>
      </c>
    </row>
    <row r="253" spans="1:5" ht="32.25" customHeight="1" x14ac:dyDescent="0.25">
      <c r="A253" s="4" t="str">
        <f>"4031130001131007"</f>
        <v>4031130001131007</v>
      </c>
      <c r="B253" s="4" t="s">
        <v>188</v>
      </c>
      <c r="C253" s="4" t="s">
        <v>543</v>
      </c>
      <c r="D253" s="4" t="s">
        <v>539</v>
      </c>
      <c r="E253" s="4" t="s">
        <v>242</v>
      </c>
    </row>
    <row r="254" spans="1:5" ht="32.25" customHeight="1" x14ac:dyDescent="0.25">
      <c r="A254" s="4" t="str">
        <f>"4031130001131008"</f>
        <v>4031130001131008</v>
      </c>
      <c r="B254" s="4" t="s">
        <v>219</v>
      </c>
      <c r="C254" s="4" t="s">
        <v>544</v>
      </c>
      <c r="D254" s="4" t="s">
        <v>539</v>
      </c>
      <c r="E254" s="4" t="s">
        <v>242</v>
      </c>
    </row>
    <row r="255" spans="1:5" ht="32.25" customHeight="1" x14ac:dyDescent="0.25">
      <c r="A255" s="4" t="str">
        <f>"4031130001131009"</f>
        <v>4031130001131009</v>
      </c>
      <c r="B255" s="4" t="s">
        <v>545</v>
      </c>
      <c r="C255" s="4" t="s">
        <v>546</v>
      </c>
      <c r="D255" s="4" t="s">
        <v>539</v>
      </c>
      <c r="E255" s="4" t="s">
        <v>591</v>
      </c>
    </row>
    <row r="256" spans="1:5" ht="32.25" customHeight="1" x14ac:dyDescent="0.25">
      <c r="A256" s="4" t="str">
        <f>"4031130001131010"</f>
        <v>4031130001131010</v>
      </c>
      <c r="B256" s="4" t="s">
        <v>547</v>
      </c>
      <c r="C256" s="4" t="s">
        <v>548</v>
      </c>
      <c r="D256" s="4" t="s">
        <v>539</v>
      </c>
      <c r="E256" s="4" t="s">
        <v>549</v>
      </c>
    </row>
    <row r="257" spans="1:5" ht="32.25" customHeight="1" x14ac:dyDescent="0.25">
      <c r="A257" s="4" t="str">
        <f>"4031130001131011"</f>
        <v>4031130001131011</v>
      </c>
      <c r="B257" s="4" t="s">
        <v>263</v>
      </c>
      <c r="C257" s="4" t="s">
        <v>550</v>
      </c>
      <c r="D257" s="4" t="s">
        <v>539</v>
      </c>
      <c r="E257" s="4" t="s">
        <v>551</v>
      </c>
    </row>
    <row r="258" spans="1:5" ht="32.25" customHeight="1" x14ac:dyDescent="0.25">
      <c r="A258" s="4" t="str">
        <f>"4031130001131012"</f>
        <v>4031130001131012</v>
      </c>
      <c r="B258" s="4" t="s">
        <v>552</v>
      </c>
      <c r="C258" s="4" t="s">
        <v>553</v>
      </c>
      <c r="D258" s="4" t="s">
        <v>539</v>
      </c>
      <c r="E258" s="4" t="s">
        <v>554</v>
      </c>
    </row>
    <row r="259" spans="1:5" ht="32.25" customHeight="1" x14ac:dyDescent="0.25">
      <c r="A259" s="4" t="str">
        <f>"4031130001131013"</f>
        <v>4031130001131013</v>
      </c>
      <c r="B259" s="4" t="s">
        <v>555</v>
      </c>
      <c r="C259" s="4" t="s">
        <v>556</v>
      </c>
      <c r="D259" s="4" t="s">
        <v>539</v>
      </c>
      <c r="E259" s="4" t="s">
        <v>557</v>
      </c>
    </row>
    <row r="260" spans="1:5" ht="32.25" customHeight="1" x14ac:dyDescent="0.25">
      <c r="A260" s="4" t="str">
        <f>"4031130001131014"</f>
        <v>4031130001131014</v>
      </c>
      <c r="B260" s="4" t="s">
        <v>134</v>
      </c>
      <c r="C260" s="4" t="s">
        <v>558</v>
      </c>
      <c r="D260" s="4" t="s">
        <v>539</v>
      </c>
      <c r="E260" s="4" t="s">
        <v>448</v>
      </c>
    </row>
    <row r="261" spans="1:5" ht="32.25" customHeight="1" x14ac:dyDescent="0.25">
      <c r="A261" s="4" t="str">
        <f>"4031130001131015"</f>
        <v>4031130001131015</v>
      </c>
      <c r="B261" s="4" t="s">
        <v>309</v>
      </c>
      <c r="C261" s="4" t="s">
        <v>559</v>
      </c>
      <c r="D261" s="4" t="s">
        <v>539</v>
      </c>
      <c r="E261" s="4" t="s">
        <v>560</v>
      </c>
    </row>
    <row r="262" spans="1:5" ht="32.25" customHeight="1" x14ac:dyDescent="0.25">
      <c r="A262" s="4" t="str">
        <f>"4031130001131016"</f>
        <v>4031130001131016</v>
      </c>
      <c r="B262" s="4" t="s">
        <v>111</v>
      </c>
      <c r="C262" s="4" t="s">
        <v>561</v>
      </c>
      <c r="D262" s="4" t="s">
        <v>539</v>
      </c>
      <c r="E262" s="4" t="s">
        <v>242</v>
      </c>
    </row>
    <row r="263" spans="1:5" ht="32.25" customHeight="1" x14ac:dyDescent="0.25">
      <c r="A263" s="4" t="str">
        <f>"4031130001131017"</f>
        <v>4031130001131017</v>
      </c>
      <c r="B263" s="4" t="s">
        <v>562</v>
      </c>
      <c r="C263" s="4" t="s">
        <v>563</v>
      </c>
      <c r="D263" s="4" t="s">
        <v>539</v>
      </c>
      <c r="E263" s="4" t="s">
        <v>564</v>
      </c>
    </row>
    <row r="264" spans="1:5" ht="32.25" customHeight="1" x14ac:dyDescent="0.25">
      <c r="A264" s="4" t="str">
        <f>"4031130001131018"</f>
        <v>4031130001131018</v>
      </c>
      <c r="B264" s="4" t="s">
        <v>565</v>
      </c>
      <c r="C264" s="4" t="s">
        <v>566</v>
      </c>
      <c r="D264" s="4" t="s">
        <v>539</v>
      </c>
      <c r="E264" s="4" t="s">
        <v>567</v>
      </c>
    </row>
    <row r="265" spans="1:5" ht="32.25" customHeight="1" x14ac:dyDescent="0.25">
      <c r="A265" s="4" t="str">
        <f>"4031130001131019"</f>
        <v>4031130001131019</v>
      </c>
      <c r="B265" s="4" t="s">
        <v>134</v>
      </c>
      <c r="C265" s="4" t="s">
        <v>568</v>
      </c>
      <c r="D265" s="4" t="s">
        <v>539</v>
      </c>
      <c r="E265" s="4" t="s">
        <v>569</v>
      </c>
    </row>
    <row r="266" spans="1:5" ht="32.25" customHeight="1" x14ac:dyDescent="0.25">
      <c r="A266" s="4" t="str">
        <f>"4031130001131020"</f>
        <v>4031130001131020</v>
      </c>
      <c r="B266" s="4" t="s">
        <v>364</v>
      </c>
      <c r="C266" s="4" t="s">
        <v>570</v>
      </c>
      <c r="D266" s="4" t="s">
        <v>539</v>
      </c>
      <c r="E266" s="4" t="s">
        <v>242</v>
      </c>
    </row>
    <row r="267" spans="1:5" ht="32.25" customHeight="1" x14ac:dyDescent="0.25">
      <c r="A267" s="4" t="str">
        <f>"4031130001131021"</f>
        <v>4031130001131021</v>
      </c>
      <c r="B267" s="4" t="s">
        <v>571</v>
      </c>
      <c r="C267" s="4" t="s">
        <v>572</v>
      </c>
      <c r="D267" s="4" t="s">
        <v>539</v>
      </c>
      <c r="E267" s="4" t="s">
        <v>242</v>
      </c>
    </row>
    <row r="268" spans="1:5" ht="32.25" customHeight="1" x14ac:dyDescent="0.25">
      <c r="A268" s="4" t="str">
        <f>"4031130001131023"</f>
        <v>4031130001131023</v>
      </c>
      <c r="B268" s="4" t="s">
        <v>573</v>
      </c>
      <c r="C268" s="4" t="s">
        <v>228</v>
      </c>
      <c r="D268" s="4" t="s">
        <v>539</v>
      </c>
      <c r="E268" s="4" t="s">
        <v>574</v>
      </c>
    </row>
    <row r="269" spans="1:5" ht="32.25" customHeight="1" x14ac:dyDescent="0.25">
      <c r="A269" s="4" t="str">
        <f>"4031130001131024"</f>
        <v>4031130001131024</v>
      </c>
      <c r="B269" s="4" t="s">
        <v>575</v>
      </c>
      <c r="C269" s="4" t="s">
        <v>561</v>
      </c>
      <c r="D269" s="4" t="s">
        <v>539</v>
      </c>
      <c r="E269" s="4" t="s">
        <v>576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Behfar</dc:creator>
  <cp:lastModifiedBy>داورزنی مریم</cp:lastModifiedBy>
  <dcterms:created xsi:type="dcterms:W3CDTF">2024-11-13T06:11:01Z</dcterms:created>
  <dcterms:modified xsi:type="dcterms:W3CDTF">2024-11-19T09:33:55Z</dcterms:modified>
</cp:coreProperties>
</file>